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AGALLANES\Porvenir\"/>
    </mc:Choice>
  </mc:AlternateContent>
  <bookViews>
    <workbookView xWindow="0" yWindow="0" windowWidth="28800" windowHeight="11730"/>
  </bookViews>
  <sheets>
    <sheet name="Ovino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8" l="1"/>
  <c r="G34" i="8" l="1"/>
  <c r="G33" i="8"/>
  <c r="G23" i="8"/>
  <c r="G36" i="8"/>
  <c r="G35" i="8"/>
  <c r="G32" i="8"/>
  <c r="G30" i="8"/>
  <c r="G38" i="8" s="1"/>
  <c r="G24" i="8"/>
  <c r="G22" i="8"/>
  <c r="G21" i="8"/>
  <c r="G12" i="8"/>
  <c r="G43" i="8" s="1"/>
  <c r="C60" i="8" l="1"/>
  <c r="G25" i="8"/>
  <c r="C57" i="8" l="1"/>
  <c r="G40" i="8"/>
  <c r="G41" i="8" s="1"/>
  <c r="G42" i="8" s="1"/>
  <c r="C62" i="8" l="1"/>
  <c r="C63" i="8" s="1"/>
  <c r="E68" i="8"/>
  <c r="D68" i="8"/>
  <c r="C68" i="8"/>
  <c r="G44" i="8"/>
  <c r="D61" i="8" l="1"/>
  <c r="D59" i="8"/>
  <c r="D57" i="8"/>
  <c r="D60" i="8"/>
  <c r="D62" i="8"/>
  <c r="D63" i="8" l="1"/>
</calcChain>
</file>

<file path=xl/sharedStrings.xml><?xml version="1.0" encoding="utf-8"?>
<sst xmlns="http://schemas.openxmlformats.org/spreadsheetml/2006/main" count="103" uniqueCount="87">
  <si>
    <t>RUBRO O CULTIVO</t>
  </si>
  <si>
    <t>OVINO</t>
  </si>
  <si>
    <t>RENDIMIENTO  (CABEZAS)</t>
  </si>
  <si>
    <t>VARIEDAD</t>
  </si>
  <si>
    <t>CORRIEDALE</t>
  </si>
  <si>
    <t>FECHA ESTIMADA  PRECIO VENTA</t>
  </si>
  <si>
    <t>Marzo 2023</t>
  </si>
  <si>
    <t>NIVEL TECNOLÓGICO</t>
  </si>
  <si>
    <t>Medio</t>
  </si>
  <si>
    <t>PRECIO ESPERADO ($/cabeza)</t>
  </si>
  <si>
    <t>REGIÓN</t>
  </si>
  <si>
    <t>Magallanes</t>
  </si>
  <si>
    <t>INGRESO ESPERADO, con IVA ($)</t>
  </si>
  <si>
    <t>AGENCIA DE ÁREA</t>
  </si>
  <si>
    <t>Porvenir</t>
  </si>
  <si>
    <t>DESTINO PRODUCCION</t>
  </si>
  <si>
    <t>Agroindustria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</si>
  <si>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</si>
  <si>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</si>
  <si>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</si>
  <si>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</si>
  <si>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</si>
  <si>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</si>
  <si>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PLANTEL 1000 CABEZAS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</si>
  <si>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</si>
  <si>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</si>
  <si>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</si>
  <si>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</si>
  <si>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</si>
  <si>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</si>
  <si>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</si>
  <si>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Esquila ojo y entrepiernas</t>
  </si>
  <si>
    <t>JH</t>
  </si>
  <si>
    <t>Abril</t>
  </si>
  <si>
    <t>Esquila</t>
  </si>
  <si>
    <t>Septiembre-Diciembre</t>
  </si>
  <si>
    <t>Marca Corderos</t>
  </si>
  <si>
    <t>Diciembre-Enero</t>
  </si>
  <si>
    <t>Arreo</t>
  </si>
  <si>
    <t>Subtotal Jornadas Hombre</t>
  </si>
  <si>
    <t>INSUMOS</t>
  </si>
  <si>
    <t>Insumos</t>
  </si>
  <si>
    <t>Unidad (Kg/l/u)</t>
  </si>
  <si>
    <t>Cantidad (Kg/l/u)</t>
  </si>
  <si>
    <t>ALIMENTACIÓN</t>
  </si>
  <si>
    <t>Forraje</t>
  </si>
  <si>
    <t>Fardo</t>
  </si>
  <si>
    <t>Julio</t>
  </si>
  <si>
    <t>INSUMOS VETERINARIOS</t>
  </si>
  <si>
    <t>Crotal</t>
  </si>
  <si>
    <t>u</t>
  </si>
  <si>
    <t>Gomas</t>
  </si>
  <si>
    <t>Anual</t>
  </si>
  <si>
    <t>Tizas</t>
  </si>
  <si>
    <t>Pintura Lanar</t>
  </si>
  <si>
    <t>Septiembre-Octubre</t>
  </si>
  <si>
    <t>Bolson Lanero</t>
  </si>
  <si>
    <t>Baño Lanar</t>
  </si>
  <si>
    <t>Marzo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</si>
  <si>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</si>
  <si>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</si>
  <si>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</si>
  <si>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</si>
  <si>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</si>
  <si>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</si>
  <si>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</si>
  <si>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</si>
  <si>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</si>
  <si>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</si>
  <si>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</si>
  <si>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</si>
  <si>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</si>
  <si>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</si>
  <si>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</si>
  <si>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</si>
  <si>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$/cabezas</t>
  </si>
  <si>
    <t>%</t>
  </si>
  <si>
    <t>Mano de obra</t>
  </si>
  <si>
    <t>Jornada Animal</t>
  </si>
  <si>
    <t>Maquinaria</t>
  </si>
  <si>
    <t>Otros</t>
  </si>
  <si>
    <t>Imprevistos</t>
  </si>
  <si>
    <t>COSTO TOTAL/cabezas</t>
  </si>
  <si>
    <t>ESCENARIOS COSTO UNITARIO  ($/cabezas)</t>
  </si>
  <si>
    <t>Rendimiento (cabezas)</t>
  </si>
  <si>
    <t>Costo unitario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</si>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</sst>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5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5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166" fontId="4" fillId="2" borderId="6" xfId="0" applyNumberFormat="1" applyFont="1" applyFill="1" applyBorder="1" applyAlignment="1">
      <alignment horizontal="left" inden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297961</xdr:colOff>
      <xdr:row>0</xdr:row>
      <xdr:rowOff>185616</xdr:rowOff>
    </xdr:from>
    <xdr:to>
      <xdr:col>7</xdr:col>
      <xdr:colOff>4396</xdr:colOff>
      <xdr:row>7</xdr:row>
      <xdr:rowOff>27200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61" y="185616"/>
          <a:ext cx="5851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9"/>
  <sheetViews>
    <sheetView showGridLines="0" tabSelected="1" zoomScale="130" zoomScaleNormal="130" workbookViewId="0">
      <selection activeCell="L22" sqref="L21:L2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x14ac:dyDescent="0.25">
      <c r="A1" s="2"/>
      <c r="B1" s="2"/>
      <c r="C1" s="2"/>
      <c r="D1" s="2"/>
      <c r="E1" s="2"/>
      <c r="F1" s="2"/>
      <c r="G1" s="2"/>
    </row>
    <row r="2" spans="1:7" ht="15" x14ac:dyDescent="0.25">
      <c r="A2" s="2"/>
      <c r="B2" s="2"/>
      <c r="C2" s="2"/>
      <c r="D2" s="2"/>
      <c r="E2" s="2"/>
      <c r="F2" s="2"/>
      <c r="G2" s="2"/>
    </row>
    <row r="3" spans="1:7" ht="15" x14ac:dyDescent="0.25">
      <c r="A3" s="2"/>
      <c r="B3" s="2"/>
      <c r="C3" s="2"/>
      <c r="D3" s="2"/>
      <c r="E3" s="2"/>
      <c r="F3" s="2"/>
      <c r="G3" s="2"/>
    </row>
    <row r="4" spans="1:7" ht="15" x14ac:dyDescent="0.25">
      <c r="A4" s="2"/>
      <c r="B4" s="2"/>
      <c r="C4" s="2"/>
      <c r="D4" s="2"/>
      <c r="E4" s="2"/>
      <c r="F4" s="2"/>
      <c r="G4" s="2"/>
    </row>
    <row r="5" spans="1:7" ht="15" x14ac:dyDescent="0.25">
      <c r="A5" s="2"/>
      <c r="B5" s="2"/>
      <c r="C5" s="2"/>
      <c r="D5" s="2"/>
      <c r="E5" s="2"/>
      <c r="F5" s="2"/>
      <c r="G5" s="2"/>
    </row>
    <row r="6" spans="1:7" ht="15" x14ac:dyDescent="0.25">
      <c r="A6" s="2"/>
      <c r="B6" s="2"/>
      <c r="C6" s="2"/>
      <c r="D6" s="2"/>
      <c r="E6" s="2"/>
      <c r="F6" s="2"/>
      <c r="G6" s="2"/>
    </row>
    <row r="7" spans="1:7" ht="15" x14ac:dyDescent="0.25">
      <c r="A7" s="2"/>
      <c r="B7" s="2"/>
      <c r="C7" s="2"/>
      <c r="D7" s="2"/>
      <c r="E7" s="2"/>
      <c r="F7" s="2"/>
      <c r="G7" s="2"/>
    </row>
    <row r="8" spans="1:7" ht="15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19" t="s">
        <v>2</v>
      </c>
      <c r="F9" s="120"/>
      <c r="G9" s="9">
        <v>750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21" t="s">
        <v>5</v>
      </c>
      <c r="F10" s="122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21" t="s">
        <v>9</v>
      </c>
      <c r="F11" s="122"/>
      <c r="G11" s="114">
        <f>((40000+17000)/2)+((40000+17000)*18%)</f>
        <v>38760</v>
      </c>
    </row>
    <row r="12" spans="1:7" ht="11.25" customHeight="1" x14ac:dyDescent="0.25">
      <c r="A12" s="5"/>
      <c r="B12" s="10" t="s">
        <v>10</v>
      </c>
      <c r="C12" s="14" t="s">
        <v>11</v>
      </c>
      <c r="D12" s="12"/>
      <c r="E12" s="112" t="s">
        <v>12</v>
      </c>
      <c r="F12" s="113"/>
      <c r="G12" s="15">
        <f>(G9*G11)</f>
        <v>29070000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21" t="s">
        <v>15</v>
      </c>
      <c r="F13" s="122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2"/>
      <c r="E14" s="121" t="s">
        <v>19</v>
      </c>
      <c r="F14" s="122"/>
      <c r="G14" s="13"/>
    </row>
    <row r="15" spans="1:7" ht="25.5" customHeight="1" x14ac:dyDescent="0.25">
      <c r="A15" s="5"/>
      <c r="B15" s="10" t="s">
        <v>20</v>
      </c>
      <c r="C15" s="16">
        <v>44742</v>
      </c>
      <c r="D15" s="12"/>
      <c r="E15" s="123" t="s">
        <v>21</v>
      </c>
      <c r="F15" s="124"/>
      <c r="G15" s="14" t="s">
        <v>22</v>
      </c>
    </row>
    <row r="16" spans="1:7" ht="12" customHeight="1" x14ac:dyDescent="0.25">
      <c r="A16" s="2"/>
      <c r="B16" s="17"/>
      <c r="C16" s="18"/>
      <c r="D16" s="19"/>
      <c r="E16" s="20"/>
      <c r="F16" s="20"/>
      <c r="G16" s="21"/>
    </row>
    <row r="17" spans="1:11" ht="12" customHeight="1" x14ac:dyDescent="0.25">
      <c r="A17" s="22"/>
      <c r="B17" s="115" t="s">
        <v>23</v>
      </c>
      <c r="C17" s="116"/>
      <c r="D17" s="116"/>
      <c r="E17" s="116"/>
      <c r="F17" s="116"/>
      <c r="G17" s="116"/>
    </row>
    <row r="18" spans="1:11" ht="12" customHeight="1" x14ac:dyDescent="0.25">
      <c r="A18" s="2"/>
      <c r="B18" s="23"/>
      <c r="C18" s="24"/>
      <c r="D18" s="24"/>
      <c r="E18" s="24"/>
      <c r="F18" s="25"/>
      <c r="G18" s="25"/>
    </row>
    <row r="19" spans="1:11" ht="12" customHeight="1" x14ac:dyDescent="0.25">
      <c r="A19" s="5"/>
      <c r="B19" s="26" t="s">
        <v>24</v>
      </c>
      <c r="C19" s="27"/>
      <c r="D19" s="28"/>
      <c r="E19" s="28"/>
      <c r="F19" s="28"/>
      <c r="G19" s="28"/>
    </row>
    <row r="20" spans="1:11" ht="24" customHeight="1" x14ac:dyDescent="0.25">
      <c r="A20" s="22"/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</row>
    <row r="21" spans="1:11" ht="12.75" customHeight="1" x14ac:dyDescent="0.25">
      <c r="A21" s="22"/>
      <c r="B21" s="111" t="s">
        <v>31</v>
      </c>
      <c r="C21" s="30" t="s">
        <v>32</v>
      </c>
      <c r="D21" s="31">
        <v>4</v>
      </c>
      <c r="E21" s="111" t="s">
        <v>33</v>
      </c>
      <c r="F21" s="15">
        <v>54000</v>
      </c>
      <c r="G21" s="15">
        <f>(D21*F21)</f>
        <v>216000</v>
      </c>
    </row>
    <row r="22" spans="1:11" s="1" customFormat="1" ht="25.5" customHeight="1" x14ac:dyDescent="0.25">
      <c r="A22" s="22"/>
      <c r="B22" s="111" t="s">
        <v>34</v>
      </c>
      <c r="C22" s="30" t="s">
        <v>32</v>
      </c>
      <c r="D22" s="31">
        <v>4</v>
      </c>
      <c r="E22" s="111" t="s">
        <v>35</v>
      </c>
      <c r="F22" s="15">
        <v>255000</v>
      </c>
      <c r="G22" s="15">
        <f>(D22*F22)</f>
        <v>1020000</v>
      </c>
    </row>
    <row r="23" spans="1:11" s="1" customFormat="1" ht="25.5" customHeight="1" x14ac:dyDescent="0.25">
      <c r="A23" s="22"/>
      <c r="B23" s="111" t="s">
        <v>36</v>
      </c>
      <c r="C23" s="30" t="s">
        <v>32</v>
      </c>
      <c r="D23" s="31">
        <v>7</v>
      </c>
      <c r="E23" s="111" t="s">
        <v>37</v>
      </c>
      <c r="F23" s="15">
        <v>40000</v>
      </c>
      <c r="G23" s="15">
        <f>(D23*F23)</f>
        <v>280000</v>
      </c>
    </row>
    <row r="24" spans="1:11" s="1" customFormat="1" ht="12.75" customHeight="1" x14ac:dyDescent="0.25">
      <c r="A24" s="22"/>
      <c r="B24" s="111" t="s">
        <v>38</v>
      </c>
      <c r="C24" s="30" t="s">
        <v>32</v>
      </c>
      <c r="D24" s="31">
        <v>13</v>
      </c>
      <c r="E24" s="111" t="s">
        <v>37</v>
      </c>
      <c r="F24" s="15">
        <v>40000</v>
      </c>
      <c r="G24" s="15">
        <f>(D24*F24)</f>
        <v>520000</v>
      </c>
    </row>
    <row r="25" spans="1:11" s="1" customFormat="1" ht="12.75" customHeight="1" x14ac:dyDescent="0.25">
      <c r="A25" s="22"/>
      <c r="B25" s="32" t="s">
        <v>39</v>
      </c>
      <c r="C25" s="33"/>
      <c r="D25" s="33"/>
      <c r="E25" s="33"/>
      <c r="F25" s="34"/>
      <c r="G25" s="35">
        <f>SUM(G21:G24)</f>
        <v>2036000</v>
      </c>
    </row>
    <row r="26" spans="1:11" s="1" customFormat="1" ht="12" customHeight="1" x14ac:dyDescent="0.25">
      <c r="A26" s="2"/>
      <c r="B26" s="23"/>
      <c r="C26" s="25"/>
      <c r="D26" s="25"/>
      <c r="E26" s="25"/>
      <c r="F26" s="36"/>
      <c r="G26" s="36"/>
    </row>
    <row r="27" spans="1:11" s="1" customFormat="1" ht="12" customHeight="1" x14ac:dyDescent="0.25">
      <c r="A27" s="5"/>
      <c r="B27" s="37" t="s">
        <v>40</v>
      </c>
      <c r="C27" s="38"/>
      <c r="D27" s="39"/>
      <c r="E27" s="39"/>
      <c r="F27" s="40"/>
      <c r="G27" s="40"/>
    </row>
    <row r="28" spans="1:11" s="1" customFormat="1" ht="24" customHeight="1" x14ac:dyDescent="0.25">
      <c r="A28" s="5"/>
      <c r="B28" s="44" t="s">
        <v>41</v>
      </c>
      <c r="C28" s="44" t="s">
        <v>42</v>
      </c>
      <c r="D28" s="44" t="s">
        <v>43</v>
      </c>
      <c r="E28" s="44" t="s">
        <v>28</v>
      </c>
      <c r="F28" s="44" t="s">
        <v>29</v>
      </c>
      <c r="G28" s="44" t="s">
        <v>30</v>
      </c>
      <c r="K28" s="110"/>
    </row>
    <row r="29" spans="1:11" s="1" customFormat="1" ht="12.75" customHeight="1" x14ac:dyDescent="0.25">
      <c r="A29" s="22"/>
      <c r="B29" s="48" t="s">
        <v>44</v>
      </c>
      <c r="C29" s="49"/>
      <c r="D29" s="113"/>
      <c r="E29" s="49"/>
      <c r="F29" s="47"/>
      <c r="G29" s="47"/>
    </row>
    <row r="30" spans="1:11" s="1" customFormat="1" ht="12.75" customHeight="1" x14ac:dyDescent="0.25">
      <c r="A30" s="22"/>
      <c r="B30" s="112" t="s">
        <v>45</v>
      </c>
      <c r="C30" s="45" t="s">
        <v>46</v>
      </c>
      <c r="D30" s="46">
        <v>300</v>
      </c>
      <c r="E30" s="45" t="s">
        <v>47</v>
      </c>
      <c r="F30" s="47">
        <v>10000</v>
      </c>
      <c r="G30" s="47">
        <f>(D30*F30)</f>
        <v>3000000</v>
      </c>
    </row>
    <row r="31" spans="1:11" s="1" customFormat="1" ht="12.75" customHeight="1" x14ac:dyDescent="0.25">
      <c r="A31" s="22"/>
      <c r="B31" s="48" t="s">
        <v>48</v>
      </c>
      <c r="C31" s="49"/>
      <c r="D31" s="113"/>
      <c r="E31" s="49"/>
      <c r="F31" s="47"/>
      <c r="G31" s="47"/>
    </row>
    <row r="32" spans="1:11" s="1" customFormat="1" ht="12.75" customHeight="1" x14ac:dyDescent="0.25">
      <c r="A32" s="22"/>
      <c r="B32" s="112" t="s">
        <v>49</v>
      </c>
      <c r="C32" s="45" t="s">
        <v>50</v>
      </c>
      <c r="D32" s="46">
        <v>300</v>
      </c>
      <c r="E32" s="45" t="s">
        <v>37</v>
      </c>
      <c r="F32" s="47">
        <v>1145</v>
      </c>
      <c r="G32" s="47">
        <f t="shared" ref="G32:G36" si="0">(D32*F32)</f>
        <v>343500</v>
      </c>
    </row>
    <row r="33" spans="1:7" s="1" customFormat="1" ht="12.75" customHeight="1" x14ac:dyDescent="0.25">
      <c r="A33" s="22"/>
      <c r="B33" s="112" t="s">
        <v>51</v>
      </c>
      <c r="C33" s="45" t="s">
        <v>50</v>
      </c>
      <c r="D33" s="46">
        <v>500</v>
      </c>
      <c r="E33" s="45" t="s">
        <v>52</v>
      </c>
      <c r="F33" s="47">
        <v>25</v>
      </c>
      <c r="G33" s="47">
        <f t="shared" si="0"/>
        <v>12500</v>
      </c>
    </row>
    <row r="34" spans="1:7" s="1" customFormat="1" ht="12.75" customHeight="1" x14ac:dyDescent="0.25">
      <c r="A34" s="22"/>
      <c r="B34" s="112" t="s">
        <v>53</v>
      </c>
      <c r="C34" s="45" t="s">
        <v>50</v>
      </c>
      <c r="D34" s="46">
        <v>5</v>
      </c>
      <c r="E34" s="45" t="s">
        <v>37</v>
      </c>
      <c r="F34" s="47">
        <v>3600</v>
      </c>
      <c r="G34" s="47">
        <f t="shared" si="0"/>
        <v>18000</v>
      </c>
    </row>
    <row r="35" spans="1:7" s="1" customFormat="1" ht="12.75" customHeight="1" x14ac:dyDescent="0.25">
      <c r="A35" s="22"/>
      <c r="B35" s="112" t="s">
        <v>54</v>
      </c>
      <c r="C35" s="45" t="s">
        <v>50</v>
      </c>
      <c r="D35" s="46">
        <v>3</v>
      </c>
      <c r="E35" s="45" t="s">
        <v>55</v>
      </c>
      <c r="F35" s="47">
        <v>32000</v>
      </c>
      <c r="G35" s="47">
        <f t="shared" si="0"/>
        <v>96000</v>
      </c>
    </row>
    <row r="36" spans="1:7" s="1" customFormat="1" ht="12.75" customHeight="1" x14ac:dyDescent="0.25">
      <c r="A36" s="22"/>
      <c r="B36" s="112" t="s">
        <v>56</v>
      </c>
      <c r="C36" s="45" t="s">
        <v>50</v>
      </c>
      <c r="D36" s="46">
        <v>21</v>
      </c>
      <c r="E36" s="45" t="s">
        <v>37</v>
      </c>
      <c r="F36" s="47">
        <v>110000</v>
      </c>
      <c r="G36" s="47">
        <f t="shared" si="0"/>
        <v>2310000</v>
      </c>
    </row>
    <row r="37" spans="1:7" s="1" customFormat="1" ht="12.75" customHeight="1" x14ac:dyDescent="0.25">
      <c r="A37" s="68"/>
      <c r="B37" s="112" t="s">
        <v>57</v>
      </c>
      <c r="C37" s="45" t="s">
        <v>50</v>
      </c>
      <c r="D37" s="46">
        <v>1000</v>
      </c>
      <c r="E37" s="45" t="s">
        <v>58</v>
      </c>
      <c r="F37" s="47">
        <v>200</v>
      </c>
      <c r="G37" s="47">
        <v>217000</v>
      </c>
    </row>
    <row r="38" spans="1:7" s="1" customFormat="1" ht="13.5" customHeight="1" x14ac:dyDescent="0.25">
      <c r="A38" s="5"/>
      <c r="B38" s="50" t="s">
        <v>59</v>
      </c>
      <c r="C38" s="51"/>
      <c r="D38" s="51"/>
      <c r="E38" s="51"/>
      <c r="F38" s="52"/>
      <c r="G38" s="53">
        <f>SUM(G29:G37)</f>
        <v>5997000</v>
      </c>
    </row>
    <row r="39" spans="1:7" s="1" customFormat="1" ht="12" customHeight="1" x14ac:dyDescent="0.25">
      <c r="A39" s="2"/>
      <c r="B39" s="41"/>
      <c r="C39" s="42"/>
      <c r="D39" s="42"/>
      <c r="E39" s="54"/>
      <c r="F39" s="43"/>
      <c r="G39" s="43"/>
    </row>
    <row r="40" spans="1:7" s="1" customFormat="1" ht="12" customHeight="1" x14ac:dyDescent="0.25">
      <c r="A40" s="68"/>
      <c r="B40" s="71" t="s">
        <v>60</v>
      </c>
      <c r="C40" s="72"/>
      <c r="D40" s="72"/>
      <c r="E40" s="72"/>
      <c r="F40" s="72"/>
      <c r="G40" s="73">
        <f>G25+G38</f>
        <v>8033000</v>
      </c>
    </row>
    <row r="41" spans="1:7" s="1" customFormat="1" ht="12" customHeight="1" x14ac:dyDescent="0.25">
      <c r="A41" s="68"/>
      <c r="B41" s="74" t="s">
        <v>61</v>
      </c>
      <c r="C41" s="56"/>
      <c r="D41" s="56"/>
      <c r="E41" s="56"/>
      <c r="F41" s="56"/>
      <c r="G41" s="75">
        <f>G40*0.05</f>
        <v>401650</v>
      </c>
    </row>
    <row r="42" spans="1:7" s="1" customFormat="1" ht="12" customHeight="1" x14ac:dyDescent="0.25">
      <c r="A42" s="68"/>
      <c r="B42" s="76" t="s">
        <v>62</v>
      </c>
      <c r="C42" s="55"/>
      <c r="D42" s="55"/>
      <c r="E42" s="55"/>
      <c r="F42" s="55"/>
      <c r="G42" s="77">
        <f>G41+G40</f>
        <v>8434650</v>
      </c>
    </row>
    <row r="43" spans="1:7" s="1" customFormat="1" ht="12" customHeight="1" x14ac:dyDescent="0.25">
      <c r="A43" s="68"/>
      <c r="B43" s="74" t="s">
        <v>63</v>
      </c>
      <c r="C43" s="56"/>
      <c r="D43" s="56"/>
      <c r="E43" s="56"/>
      <c r="F43" s="56"/>
      <c r="G43" s="75">
        <f>G12</f>
        <v>29070000</v>
      </c>
    </row>
    <row r="44" spans="1:7" s="1" customFormat="1" ht="12" customHeight="1" x14ac:dyDescent="0.25">
      <c r="A44" s="68"/>
      <c r="B44" s="78" t="s">
        <v>64</v>
      </c>
      <c r="C44" s="79"/>
      <c r="D44" s="79"/>
      <c r="E44" s="79"/>
      <c r="F44" s="79"/>
      <c r="G44" s="80">
        <f>G43-G42</f>
        <v>20635350</v>
      </c>
    </row>
    <row r="45" spans="1:7" s="1" customFormat="1" ht="12" customHeight="1" x14ac:dyDescent="0.25">
      <c r="A45" s="68"/>
      <c r="B45" s="69" t="s">
        <v>65</v>
      </c>
      <c r="C45" s="70"/>
      <c r="D45" s="70"/>
      <c r="E45" s="70"/>
      <c r="F45" s="70"/>
      <c r="G45" s="65"/>
    </row>
    <row r="46" spans="1:7" s="1" customFormat="1" ht="12.75" customHeight="1" thickBot="1" x14ac:dyDescent="0.3">
      <c r="A46" s="68"/>
      <c r="B46" s="81"/>
      <c r="C46" s="70"/>
      <c r="D46" s="70"/>
      <c r="E46" s="70"/>
      <c r="F46" s="70"/>
      <c r="G46" s="65"/>
    </row>
    <row r="47" spans="1:7" s="1" customFormat="1" ht="12" customHeight="1" x14ac:dyDescent="0.25">
      <c r="A47" s="68"/>
      <c r="B47" s="93" t="s">
        <v>66</v>
      </c>
      <c r="C47" s="94"/>
      <c r="D47" s="94"/>
      <c r="E47" s="94"/>
      <c r="F47" s="95"/>
      <c r="G47" s="65"/>
    </row>
    <row r="48" spans="1:7" s="1" customFormat="1" ht="12" customHeight="1" x14ac:dyDescent="0.25">
      <c r="A48" s="68"/>
      <c r="B48" s="96" t="s">
        <v>67</v>
      </c>
      <c r="C48" s="67"/>
      <c r="D48" s="67"/>
      <c r="E48" s="67"/>
      <c r="F48" s="97"/>
      <c r="G48" s="65"/>
    </row>
    <row r="49" spans="1:7" s="1" customFormat="1" ht="12" customHeight="1" x14ac:dyDescent="0.25">
      <c r="A49" s="68"/>
      <c r="B49" s="96" t="s">
        <v>68</v>
      </c>
      <c r="C49" s="67"/>
      <c r="D49" s="67"/>
      <c r="E49" s="67"/>
      <c r="F49" s="97"/>
      <c r="G49" s="65"/>
    </row>
    <row r="50" spans="1:7" s="1" customFormat="1" ht="12" customHeight="1" x14ac:dyDescent="0.25">
      <c r="A50" s="68"/>
      <c r="B50" s="96" t="s">
        <v>69</v>
      </c>
      <c r="C50" s="67"/>
      <c r="D50" s="67"/>
      <c r="E50" s="67"/>
      <c r="F50" s="97"/>
      <c r="G50" s="65"/>
    </row>
    <row r="51" spans="1:7" s="1" customFormat="1" ht="12" customHeight="1" x14ac:dyDescent="0.25">
      <c r="A51" s="68"/>
      <c r="B51" s="96" t="s">
        <v>70</v>
      </c>
      <c r="C51" s="67"/>
      <c r="D51" s="67"/>
      <c r="E51" s="67"/>
      <c r="F51" s="97"/>
      <c r="G51" s="65"/>
    </row>
    <row r="52" spans="1:7" s="1" customFormat="1" ht="12" customHeight="1" x14ac:dyDescent="0.25">
      <c r="A52" s="68"/>
      <c r="B52" s="96" t="s">
        <v>71</v>
      </c>
      <c r="C52" s="67"/>
      <c r="D52" s="67"/>
      <c r="E52" s="67"/>
      <c r="F52" s="97"/>
      <c r="G52" s="65"/>
    </row>
    <row r="53" spans="1:7" s="1" customFormat="1" ht="12.75" customHeight="1" thickBot="1" x14ac:dyDescent="0.3">
      <c r="A53" s="68"/>
      <c r="B53" s="98" t="s">
        <v>72</v>
      </c>
      <c r="C53" s="99"/>
      <c r="D53" s="99"/>
      <c r="E53" s="99"/>
      <c r="F53" s="100"/>
      <c r="G53" s="65"/>
    </row>
    <row r="54" spans="1:7" s="1" customFormat="1" ht="12.75" customHeight="1" x14ac:dyDescent="0.25">
      <c r="A54" s="68"/>
      <c r="B54" s="91"/>
      <c r="C54" s="67"/>
      <c r="D54" s="67"/>
      <c r="E54" s="67"/>
      <c r="F54" s="67"/>
      <c r="G54" s="65"/>
    </row>
    <row r="55" spans="1:7" s="1" customFormat="1" ht="15" customHeight="1" thickBot="1" x14ac:dyDescent="0.3">
      <c r="A55" s="68"/>
      <c r="B55" s="117" t="s">
        <v>73</v>
      </c>
      <c r="C55" s="118"/>
      <c r="D55" s="90"/>
      <c r="E55" s="58"/>
      <c r="F55" s="58"/>
      <c r="G55" s="65"/>
    </row>
    <row r="56" spans="1:7" s="1" customFormat="1" ht="12" customHeight="1" x14ac:dyDescent="0.25">
      <c r="A56" s="68"/>
      <c r="B56" s="83" t="s">
        <v>74</v>
      </c>
      <c r="C56" s="59" t="s">
        <v>75</v>
      </c>
      <c r="D56" s="84" t="s">
        <v>76</v>
      </c>
      <c r="E56" s="58"/>
      <c r="F56" s="58"/>
      <c r="G56" s="65"/>
    </row>
    <row r="57" spans="1:7" s="1" customFormat="1" ht="12" customHeight="1" x14ac:dyDescent="0.25">
      <c r="A57" s="68"/>
      <c r="B57" s="85" t="s">
        <v>77</v>
      </c>
      <c r="C57" s="60">
        <f>G25</f>
        <v>2036000</v>
      </c>
      <c r="D57" s="86">
        <f>(C57/C63)</f>
        <v>0.24138523827307595</v>
      </c>
      <c r="E57" s="58"/>
      <c r="F57" s="58"/>
      <c r="G57" s="65"/>
    </row>
    <row r="58" spans="1:7" s="1" customFormat="1" ht="12" customHeight="1" x14ac:dyDescent="0.25">
      <c r="A58" s="68"/>
      <c r="B58" s="85" t="s">
        <v>78</v>
      </c>
      <c r="C58" s="61">
        <v>0</v>
      </c>
      <c r="D58" s="86">
        <v>0</v>
      </c>
      <c r="E58" s="58"/>
      <c r="F58" s="58"/>
      <c r="G58" s="65"/>
    </row>
    <row r="59" spans="1:7" s="1" customFormat="1" ht="12" customHeight="1" x14ac:dyDescent="0.25">
      <c r="A59" s="68"/>
      <c r="B59" s="85" t="s">
        <v>79</v>
      </c>
      <c r="C59" s="60">
        <v>0</v>
      </c>
      <c r="D59" s="86">
        <f>(C59/C63)</f>
        <v>0</v>
      </c>
      <c r="E59" s="58"/>
      <c r="F59" s="58"/>
      <c r="G59" s="65"/>
    </row>
    <row r="60" spans="1:7" s="1" customFormat="1" ht="12" customHeight="1" x14ac:dyDescent="0.25">
      <c r="A60" s="68"/>
      <c r="B60" s="85" t="s">
        <v>41</v>
      </c>
      <c r="C60" s="60">
        <f>G38</f>
        <v>5997000</v>
      </c>
      <c r="D60" s="86">
        <f>(C60/C63)</f>
        <v>0.71099571410787643</v>
      </c>
      <c r="E60" s="58"/>
      <c r="F60" s="58"/>
      <c r="G60" s="65"/>
    </row>
    <row r="61" spans="1:7" s="1" customFormat="1" ht="12" customHeight="1" x14ac:dyDescent="0.25">
      <c r="A61" s="68"/>
      <c r="B61" s="85" t="s">
        <v>80</v>
      </c>
      <c r="C61" s="62">
        <v>0</v>
      </c>
      <c r="D61" s="86">
        <f>(C61/C63)</f>
        <v>0</v>
      </c>
      <c r="E61" s="64"/>
      <c r="F61" s="64"/>
      <c r="G61" s="65"/>
    </row>
    <row r="62" spans="1:7" s="1" customFormat="1" ht="12" customHeight="1" x14ac:dyDescent="0.25">
      <c r="A62" s="68"/>
      <c r="B62" s="85" t="s">
        <v>81</v>
      </c>
      <c r="C62" s="62">
        <f>G41</f>
        <v>401650</v>
      </c>
      <c r="D62" s="86">
        <f>(C62/C63)</f>
        <v>4.7619047619047616E-2</v>
      </c>
      <c r="E62" s="64"/>
      <c r="F62" s="64"/>
      <c r="G62" s="65"/>
    </row>
    <row r="63" spans="1:7" s="1" customFormat="1" ht="12.75" customHeight="1" thickBot="1" x14ac:dyDescent="0.3">
      <c r="A63" s="68"/>
      <c r="B63" s="87" t="s">
        <v>82</v>
      </c>
      <c r="C63" s="88">
        <f>SUM(C57:C62)</f>
        <v>8434650</v>
      </c>
      <c r="D63" s="89">
        <f>SUM(D57:D62)</f>
        <v>1</v>
      </c>
      <c r="E63" s="64"/>
      <c r="F63" s="64"/>
      <c r="G63" s="65"/>
    </row>
    <row r="64" spans="1:7" s="1" customFormat="1" ht="12" customHeight="1" x14ac:dyDescent="0.25">
      <c r="A64" s="68"/>
      <c r="B64" s="81"/>
      <c r="C64" s="70"/>
      <c r="D64" s="70"/>
      <c r="E64" s="70"/>
      <c r="F64" s="70"/>
      <c r="G64" s="65"/>
    </row>
    <row r="65" spans="1:7" s="1" customFormat="1" ht="12.75" customHeight="1" x14ac:dyDescent="0.25">
      <c r="A65" s="68"/>
      <c r="B65" s="82"/>
      <c r="C65" s="70"/>
      <c r="D65" s="70"/>
      <c r="E65" s="70"/>
      <c r="F65" s="70"/>
      <c r="G65" s="65"/>
    </row>
    <row r="66" spans="1:7" s="1" customFormat="1" ht="12" customHeight="1" thickBot="1" x14ac:dyDescent="0.3">
      <c r="A66" s="57"/>
      <c r="B66" s="102"/>
      <c r="C66" s="103" t="s">
        <v>83</v>
      </c>
      <c r="D66" s="104"/>
      <c r="E66" s="105"/>
      <c r="F66" s="63"/>
      <c r="G66" s="65"/>
    </row>
    <row r="67" spans="1:7" s="1" customFormat="1" ht="12" customHeight="1" x14ac:dyDescent="0.25">
      <c r="A67" s="68"/>
      <c r="B67" s="106" t="s">
        <v>84</v>
      </c>
      <c r="C67" s="107">
        <v>500</v>
      </c>
      <c r="D67" s="107">
        <v>750</v>
      </c>
      <c r="E67" s="108">
        <v>1000</v>
      </c>
      <c r="F67" s="101"/>
      <c r="G67" s="66"/>
    </row>
    <row r="68" spans="1:7" s="1" customFormat="1" ht="12.75" customHeight="1" thickBot="1" x14ac:dyDescent="0.3">
      <c r="A68" s="68"/>
      <c r="B68" s="87" t="s">
        <v>85</v>
      </c>
      <c r="C68" s="88">
        <f>(G42/C67)</f>
        <v>16869.3</v>
      </c>
      <c r="D68" s="88">
        <f>(G42/D67)</f>
        <v>11246.2</v>
      </c>
      <c r="E68" s="109">
        <f>(G42/E67)</f>
        <v>8434.65</v>
      </c>
      <c r="F68" s="101"/>
      <c r="G68" s="66"/>
    </row>
    <row r="69" spans="1:7" s="1" customFormat="1" ht="15.6" customHeight="1" x14ac:dyDescent="0.25">
      <c r="A69" s="68"/>
      <c r="B69" s="92" t="s">
        <v>86</v>
      </c>
      <c r="C69" s="67"/>
      <c r="D69" s="67"/>
      <c r="E69" s="67"/>
      <c r="F69" s="67"/>
      <c r="G69" s="67"/>
    </row>
  </sheetData>
  <mergeCells count="8">
    <mergeCell ref="B17:G17"/>
    <mergeCell ref="B55:C55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2023-05-03T14:07:43Z</dcterms:modified>
  <cp:category/>
  <cp:contentStatus/>
</cp:coreProperties>
</file>