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anuel Andrade\Desktop\"/>
    </mc:Choice>
  </mc:AlternateContent>
  <xr:revisionPtr revIDLastSave="0" documentId="13_ncr:1_{2AAE2B8A-BA30-4502-945F-3307FF37B5FA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OVINO CARNE" sheetId="1" r:id="rId1"/>
  </sheets>
  <calcPr calcId="191029"/>
</workbook>
</file>

<file path=xl/calcChain.xml><?xml version="1.0" encoding="utf-8"?>
<calcChain xmlns="http://schemas.openxmlformats.org/spreadsheetml/2006/main">
  <c r="D35" i="1" l="1"/>
  <c r="D102" i="1"/>
  <c r="G49" i="1" l="1"/>
  <c r="C94" i="1" s="1"/>
  <c r="G67" i="1"/>
  <c r="C95" i="1" s="1"/>
  <c r="G35" i="1"/>
  <c r="C96" i="1"/>
  <c r="C93" i="1" l="1"/>
  <c r="G78" i="1"/>
  <c r="G75" i="1" l="1"/>
  <c r="G76" i="1" s="1"/>
  <c r="C97" i="1" s="1"/>
  <c r="G77" i="1" l="1"/>
  <c r="D103" i="1" s="1"/>
  <c r="C98" i="1"/>
  <c r="D92" i="1" s="1"/>
  <c r="C103" i="1" l="1"/>
  <c r="G79" i="1"/>
  <c r="D97" i="1"/>
  <c r="D95" i="1"/>
  <c r="D96" i="1"/>
  <c r="D94" i="1"/>
  <c r="D98" i="1" l="1"/>
</calcChain>
</file>

<file path=xl/sharedStrings.xml><?xml version="1.0" encoding="utf-8"?>
<sst xmlns="http://schemas.openxmlformats.org/spreadsheetml/2006/main" count="161" uniqueCount="109">
  <si>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</si>
  <si>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</si>
  <si>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</si>
  <si>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</si>
  <si>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</si>
  <si>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</si>
  <si>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</si>
  <si>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</si>
  <si>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</si>
  <si>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</si>
  <si>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</si>
  <si>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</si>
  <si>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</si>
  <si>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</si>
  <si>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</si>
  <si>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</si>
  <si>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</si>
  <si>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</si>
  <si>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</si>
  <si>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</si>
  <si>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</si>
  <si>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</si>
  <si>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</si>
  <si>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</si>
  <si>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</si>
  <si>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</si>
  <si>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</si>
  <si>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</si>
  <si>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</si>
  <si>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</si>
  <si>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</si>
  <si>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</si>
  <si>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</si>
  <si>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</si>
  <si>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</si>
  <si>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</si>
  <si>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</si>
  <si>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</si>
  <si>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</si>
  <si>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</si>
  <si>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</si>
  <si>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</si>
  <si>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</si>
  <si>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</si>
  <si>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</si>
  <si>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</si>
  <si>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</si>
  <si>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</si>
  <si>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</si>
  <si>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</si>
  <si>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</si>
  <si>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</si>
  <si>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</si>
  <si>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</si>
  <si>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</si>
  <si>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</si>
  <si>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</si>
  <si>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</si>
  <si>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 xml:space="preserve"> </t>
  </si>
  <si>
    <t>Rendimiento  (Unidades/hà)</t>
  </si>
  <si>
    <t>Costo unitario ($/ Unidades) (*)</t>
  </si>
  <si>
    <t>ESCENARIOS COSTO UNITARIO  ($/unidades)</t>
  </si>
  <si>
    <t>RENDIMIENTO</t>
  </si>
  <si>
    <t xml:space="preserve"> (Unidades/ha)</t>
  </si>
  <si>
    <t>OVINO CARNE</t>
  </si>
  <si>
    <t>RAZA</t>
  </si>
  <si>
    <t>SUFFOLK DOWN</t>
  </si>
  <si>
    <t xml:space="preserve">LOS LAGOS </t>
  </si>
  <si>
    <t>PUERTO MONTT</t>
  </si>
  <si>
    <t>CALBUCO</t>
  </si>
  <si>
    <t>DICIEMBRE-ENERO 2023</t>
  </si>
  <si>
    <t>PRECIO ESPERADO ($/CABEZA)</t>
  </si>
  <si>
    <t>Sequia,exceso de lluvia,ataque de perros,ataque de jotes.</t>
  </si>
  <si>
    <t>MARZO -ABRIL</t>
  </si>
  <si>
    <t>MANEJO SANITARIO OTOÑO</t>
  </si>
  <si>
    <t>MANEJO SANITARIO PRIMAVERA</t>
  </si>
  <si>
    <t>OCTUBRE-NOVIEMBRE</t>
  </si>
  <si>
    <t>SUPLEMENTACION ALIMENTICIA INVIERNO</t>
  </si>
  <si>
    <t>ANUAL</t>
  </si>
  <si>
    <t>ESQUILA</t>
  </si>
  <si>
    <t>CABEZAS</t>
  </si>
  <si>
    <t>NOVIEMBRE-DICIEMBRE</t>
  </si>
  <si>
    <t>ESTABLECIMIENTO PRADERAS</t>
  </si>
  <si>
    <t>JM (HORAS)</t>
  </si>
  <si>
    <t>OTOÑO-PRIMAVERA</t>
  </si>
  <si>
    <t>FERTILIZACION DE PRADERAS</t>
  </si>
  <si>
    <t>APLICACIÓN DE CARBONATO DE CALCIO</t>
  </si>
  <si>
    <t>OTOÑO</t>
  </si>
  <si>
    <t>CONCENTRADOS</t>
  </si>
  <si>
    <t>INVIERNO</t>
  </si>
  <si>
    <t>SALES MINERALES</t>
  </si>
  <si>
    <t>MEDICAMENTOS (ANTIPARASITARIO)</t>
  </si>
  <si>
    <t>U</t>
  </si>
  <si>
    <t>VERANO-OTOÑO</t>
  </si>
  <si>
    <t>VACUNACION (ENTEROTOXEMIA)</t>
  </si>
  <si>
    <t>VITAMINA E CON SELENIO</t>
  </si>
  <si>
    <t>JULIO-SEPTIEMBRE</t>
  </si>
  <si>
    <t>FERTILIZANTES</t>
  </si>
  <si>
    <t>SFT</t>
  </si>
  <si>
    <t>NITROMAG</t>
  </si>
  <si>
    <t>MIRIATO POTASIO</t>
  </si>
  <si>
    <t>CAL</t>
  </si>
  <si>
    <t>SEMILLAS</t>
  </si>
  <si>
    <t>GRAMINEAS(BALLICAS) /HAS</t>
  </si>
  <si>
    <t>LEGUMINOSAS (TREBOLES) /HAS</t>
  </si>
  <si>
    <t>KG</t>
  </si>
  <si>
    <t>REPRODUCTORES</t>
  </si>
  <si>
    <t>CADA 2 AÑOS</t>
  </si>
  <si>
    <t>INFRAESTRUCTURA REPARACION DE CERCOS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</si>
</sst>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.000&quot; &quot;;&quot;-&quot;* #,##0.000&quot; &quot;;&quot; &quot;* &quot;-&quot;??&quot; &quot;"/>
    <numFmt numFmtId="167" formatCode="&quot; &quot;* #,##0.0000&quot; &quot;;&quot;-&quot;* #,##0.000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6"/>
  </cellStyleXfs>
  <cellXfs count="17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6" xfId="0" applyFont="1" applyFill="1" applyBorder="1"/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ill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6" xfId="0" applyFont="1" applyFill="1" applyBorder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6" xfId="0" applyFont="1" applyFill="1" applyBorder="1" applyAlignment="1">
      <alignment vertical="center"/>
    </xf>
    <xf numFmtId="0" fontId="14" fillId="2" borderId="16" xfId="0" applyFont="1" applyFill="1" applyBorder="1"/>
    <xf numFmtId="0" fontId="0" fillId="2" borderId="18" xfId="0" applyFill="1" applyBorder="1"/>
    <xf numFmtId="49" fontId="0" fillId="2" borderId="16" xfId="0" applyNumberForma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0" fontId="2" fillId="2" borderId="19" xfId="0" applyFont="1" applyFill="1" applyBorder="1"/>
    <xf numFmtId="3" fontId="2" fillId="2" borderId="19" xfId="0" applyNumberFormat="1" applyFont="1" applyFill="1" applyBorder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2" fillId="7" borderId="27" xfId="0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vertical="center"/>
    </xf>
    <xf numFmtId="9" fontId="14" fillId="2" borderId="30" xfId="0" applyNumberFormat="1" applyFont="1" applyFill="1" applyBorder="1"/>
    <xf numFmtId="49" fontId="12" fillId="7" borderId="31" xfId="0" applyNumberFormat="1" applyFont="1" applyFill="1" applyBorder="1" applyAlignment="1">
      <alignment vertical="center"/>
    </xf>
    <xf numFmtId="165" fontId="12" fillId="7" borderId="32" xfId="0" applyNumberFormat="1" applyFont="1" applyFill="1" applyBorder="1" applyAlignment="1">
      <alignment vertical="center"/>
    </xf>
    <xf numFmtId="9" fontId="12" fillId="7" borderId="33" xfId="0" applyNumberFormat="1" applyFont="1" applyFill="1" applyBorder="1" applyAlignment="1">
      <alignment vertical="center"/>
    </xf>
    <xf numFmtId="0" fontId="14" fillId="8" borderId="36" xfId="0" applyFont="1" applyFill="1" applyBorder="1"/>
    <xf numFmtId="0" fontId="14" fillId="2" borderId="16" xfId="0" applyFont="1" applyFill="1" applyBorder="1" applyAlignment="1">
      <alignment vertical="center"/>
    </xf>
    <xf numFmtId="49" fontId="14" fillId="2" borderId="16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/>
    <xf numFmtId="0" fontId="14" fillId="2" borderId="39" xfId="0" applyFont="1" applyFill="1" applyBorder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0" fontId="12" fillId="6" borderId="16" xfId="0" applyFont="1" applyFill="1" applyBorder="1" applyAlignment="1">
      <alignment vertical="center"/>
    </xf>
    <xf numFmtId="49" fontId="12" fillId="7" borderId="45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0" fontId="0" fillId="0" borderId="16" xfId="0" applyNumberFormat="1" applyBorder="1"/>
    <xf numFmtId="3" fontId="2" fillId="2" borderId="12" xfId="0" applyNumberFormat="1" applyFont="1" applyFill="1" applyBorder="1" applyAlignment="1">
      <alignment vertical="center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7" xfId="0" applyNumberFormat="1" applyFont="1" applyFill="1" applyBorder="1" applyAlignment="1">
      <alignment horizont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/>
    </xf>
    <xf numFmtId="0" fontId="4" fillId="2" borderId="47" xfId="0" applyNumberFormat="1" applyFont="1" applyFill="1" applyBorder="1" applyAlignment="1">
      <alignment horizontal="center"/>
    </xf>
    <xf numFmtId="3" fontId="4" fillId="2" borderId="47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8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 vertical="center"/>
    </xf>
    <xf numFmtId="164" fontId="16" fillId="2" borderId="16" xfId="0" applyNumberFormat="1" applyFont="1" applyFill="1" applyBorder="1" applyAlignment="1">
      <alignment horizontal="right" vertical="center"/>
    </xf>
    <xf numFmtId="0" fontId="14" fillId="2" borderId="16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3" borderId="48" xfId="0" applyNumberFormat="1" applyFont="1" applyFill="1" applyBorder="1" applyAlignment="1">
      <alignment horizontal="center" vertical="center"/>
    </xf>
    <xf numFmtId="0" fontId="18" fillId="2" borderId="47" xfId="0" applyFont="1" applyFill="1" applyBorder="1"/>
    <xf numFmtId="0" fontId="18" fillId="2" borderId="47" xfId="0" applyFont="1" applyFill="1" applyBorder="1" applyAlignment="1">
      <alignment horizontal="center"/>
    </xf>
    <xf numFmtId="0" fontId="2" fillId="2" borderId="49" xfId="0" applyFont="1" applyFill="1" applyBorder="1"/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3" fontId="2" fillId="2" borderId="50" xfId="0" applyNumberFormat="1" applyFont="1" applyFill="1" applyBorder="1"/>
    <xf numFmtId="3" fontId="2" fillId="2" borderId="50" xfId="0" applyNumberFormat="1" applyFont="1" applyFill="1" applyBorder="1" applyAlignment="1">
      <alignment horizontal="right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vertical="center"/>
    </xf>
    <xf numFmtId="3" fontId="0" fillId="0" borderId="0" xfId="0" applyNumberFormat="1"/>
    <xf numFmtId="3" fontId="12" fillId="7" borderId="46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47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wrapText="1"/>
    </xf>
    <xf numFmtId="49" fontId="12" fillId="7" borderId="17" xfId="0" applyNumberFormat="1" applyFont="1" applyFill="1" applyBorder="1" applyAlignment="1">
      <alignment horizontal="center" vertical="center"/>
    </xf>
    <xf numFmtId="49" fontId="14" fillId="7" borderId="28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1" fillId="2" borderId="47" xfId="0" applyNumberFormat="1" applyFont="1" applyFill="1" applyBorder="1" applyAlignment="1">
      <alignment horizontal="left" vertical="center" wrapText="1"/>
    </xf>
    <xf numFmtId="49" fontId="21" fillId="2" borderId="47" xfId="0" applyNumberFormat="1" applyFont="1" applyFill="1" applyBorder="1" applyAlignment="1">
      <alignment horizontal="left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54" xfId="0" applyFont="1" applyFill="1" applyBorder="1" applyAlignment="1">
      <alignment wrapText="1"/>
    </xf>
    <xf numFmtId="0" fontId="2" fillId="2" borderId="54" xfId="0" applyFont="1" applyFill="1" applyBorder="1"/>
    <xf numFmtId="0" fontId="2" fillId="2" borderId="55" xfId="0" applyFont="1" applyFill="1" applyBorder="1"/>
    <xf numFmtId="0" fontId="2" fillId="2" borderId="55" xfId="0" applyFont="1" applyFill="1" applyBorder="1" applyAlignment="1">
      <alignment horizontal="right" wrapText="1"/>
    </xf>
    <xf numFmtId="49" fontId="4" fillId="2" borderId="58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49" fontId="4" fillId="2" borderId="58" xfId="0" applyNumberFormat="1" applyFont="1" applyFill="1" applyBorder="1"/>
    <xf numFmtId="49" fontId="4" fillId="2" borderId="59" xfId="0" applyNumberFormat="1" applyFont="1" applyFill="1" applyBorder="1"/>
    <xf numFmtId="49" fontId="2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vertical="center" wrapText="1"/>
    </xf>
    <xf numFmtId="49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17" fontId="20" fillId="0" borderId="61" xfId="1" applyNumberFormat="1" applyFont="1" applyBorder="1" applyAlignment="1">
      <alignment horizontal="right" vertical="center"/>
    </xf>
    <xf numFmtId="0" fontId="0" fillId="2" borderId="62" xfId="0" applyFill="1" applyBorder="1"/>
    <xf numFmtId="49" fontId="1" fillId="3" borderId="63" xfId="0" applyNumberFormat="1" applyFont="1" applyFill="1" applyBorder="1" applyAlignment="1">
      <alignment vertical="center" wrapText="1"/>
    </xf>
    <xf numFmtId="49" fontId="4" fillId="2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  <xf numFmtId="14" fontId="2" fillId="2" borderId="54" xfId="0" applyNumberFormat="1" applyFont="1" applyFill="1" applyBorder="1"/>
    <xf numFmtId="0" fontId="2" fillId="2" borderId="50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7" xfId="0" applyFont="1" applyFill="1" applyBorder="1"/>
    <xf numFmtId="166" fontId="4" fillId="2" borderId="5" xfId="0" applyNumberFormat="1" applyFont="1" applyFill="1" applyBorder="1" applyAlignment="1">
      <alignment horizontal="right"/>
    </xf>
    <xf numFmtId="167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>
      <alignment horizontal="left" wrapText="1"/>
    </xf>
    <xf numFmtId="49" fontId="8" fillId="3" borderId="66" xfId="0" applyNumberFormat="1" applyFont="1" applyFill="1" applyBorder="1" applyAlignment="1">
      <alignment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6" xfId="0" applyFont="1" applyFill="1" applyBorder="1" applyAlignment="1">
      <alignment horizontal="right" vertical="center"/>
    </xf>
    <xf numFmtId="0" fontId="8" fillId="3" borderId="66" xfId="0" applyFont="1" applyFill="1" applyBorder="1" applyAlignment="1">
      <alignment vertical="center"/>
    </xf>
    <xf numFmtId="3" fontId="8" fillId="3" borderId="66" xfId="0" applyNumberFormat="1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34" xfId="0" applyNumberFormat="1" applyFont="1" applyFill="1" applyBorder="1" applyAlignment="1">
      <alignment vertical="center"/>
    </xf>
    <xf numFmtId="0" fontId="12" fillId="8" borderId="35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6" xfId="0" applyNumberFormat="1" applyFont="1" applyFill="1" applyBorder="1" applyAlignment="1">
      <alignment horizontal="left" vertical="center"/>
    </xf>
    <xf numFmtId="49" fontId="3" fillId="3" borderId="60" xfId="0" applyNumberFormat="1" applyFont="1" applyFill="1" applyBorder="1" applyAlignment="1">
      <alignment horizontal="left" vertical="center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54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1022984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6"/>
  <sheetViews>
    <sheetView showGridLines="0" tabSelected="1" topLeftCell="A64" workbookViewId="0">
      <selection activeCell="F104" sqref="F104"/>
    </sheetView>
  </sheetViews>
  <sheetFormatPr baseColWidth="10" defaultColWidth="10.88671875" defaultRowHeight="11.25" customHeight="1" x14ac:dyDescent="0.3"/>
  <cols>
    <col min="1" max="1" width="15.5546875" style="1" customWidth="1"/>
    <col min="2" max="2" width="23.6640625" style="1" customWidth="1"/>
    <col min="3" max="3" width="17" style="1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06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94"/>
    </row>
    <row r="2" spans="1:7" ht="15" customHeight="1" x14ac:dyDescent="0.3">
      <c r="A2" s="2"/>
      <c r="B2" s="2"/>
      <c r="C2" s="2"/>
      <c r="D2" s="2"/>
      <c r="E2" s="2"/>
      <c r="F2" s="2"/>
      <c r="G2" s="94"/>
    </row>
    <row r="3" spans="1:7" ht="15" customHeight="1" x14ac:dyDescent="0.3">
      <c r="A3" s="2"/>
      <c r="B3" s="2"/>
      <c r="C3" s="2"/>
      <c r="D3" s="2"/>
      <c r="E3" s="2"/>
      <c r="F3" s="2"/>
      <c r="G3" s="94"/>
    </row>
    <row r="4" spans="1:7" ht="15" customHeight="1" x14ac:dyDescent="0.3">
      <c r="A4" s="2"/>
      <c r="B4" s="2"/>
      <c r="C4" s="2"/>
      <c r="D4" s="2"/>
      <c r="E4" s="2"/>
      <c r="F4" s="2"/>
      <c r="G4" s="94"/>
    </row>
    <row r="5" spans="1:7" ht="15" customHeight="1" x14ac:dyDescent="0.3">
      <c r="A5" s="2"/>
      <c r="B5" s="2"/>
      <c r="C5" s="2"/>
      <c r="D5" s="2"/>
      <c r="E5" s="2"/>
      <c r="F5" s="2"/>
      <c r="G5" s="94"/>
    </row>
    <row r="6" spans="1:7" ht="15" customHeight="1" x14ac:dyDescent="0.3">
      <c r="A6" s="2"/>
      <c r="B6" s="2"/>
      <c r="C6" s="2"/>
      <c r="D6" s="2"/>
      <c r="E6" s="2"/>
      <c r="F6" s="2"/>
      <c r="G6" s="94"/>
    </row>
    <row r="7" spans="1:7" ht="15" customHeight="1" x14ac:dyDescent="0.3">
      <c r="A7" s="2"/>
      <c r="B7" s="2"/>
      <c r="C7" s="2"/>
      <c r="D7" s="2"/>
      <c r="E7" s="2"/>
      <c r="F7" s="2"/>
      <c r="G7" s="94"/>
    </row>
    <row r="8" spans="1:7" ht="15" customHeight="1" x14ac:dyDescent="0.3">
      <c r="A8" s="2"/>
      <c r="B8" s="147"/>
      <c r="C8" s="3"/>
      <c r="D8" s="2"/>
      <c r="E8" s="3"/>
      <c r="F8" s="3"/>
      <c r="G8" s="95"/>
    </row>
    <row r="9" spans="1:7" ht="12" customHeight="1" x14ac:dyDescent="0.3">
      <c r="A9" s="48"/>
      <c r="B9" s="148" t="s">
        <v>0</v>
      </c>
      <c r="C9" s="142" t="s">
        <v>64</v>
      </c>
      <c r="D9" s="5"/>
      <c r="E9" s="173" t="s">
        <v>62</v>
      </c>
      <c r="F9" s="174"/>
      <c r="G9" s="129">
        <v>45</v>
      </c>
    </row>
    <row r="10" spans="1:7" ht="18" customHeight="1" x14ac:dyDescent="0.3">
      <c r="A10" s="48"/>
      <c r="B10" s="149" t="s">
        <v>65</v>
      </c>
      <c r="C10" s="143" t="s">
        <v>66</v>
      </c>
      <c r="D10" s="6"/>
      <c r="E10" s="175"/>
      <c r="F10" s="176"/>
      <c r="G10" s="8" t="s">
        <v>63</v>
      </c>
    </row>
    <row r="11" spans="1:7" ht="18" customHeight="1" x14ac:dyDescent="0.3">
      <c r="A11" s="48"/>
      <c r="B11" s="149" t="s">
        <v>2</v>
      </c>
      <c r="C11" s="144" t="s">
        <v>56</v>
      </c>
      <c r="D11" s="6"/>
      <c r="E11" s="171" t="s">
        <v>1</v>
      </c>
      <c r="F11" s="172"/>
      <c r="G11" s="8" t="s">
        <v>70</v>
      </c>
    </row>
    <row r="12" spans="1:7" ht="27" customHeight="1" x14ac:dyDescent="0.3">
      <c r="A12" s="48"/>
      <c r="B12" s="149" t="s">
        <v>3</v>
      </c>
      <c r="C12" s="145" t="s">
        <v>67</v>
      </c>
      <c r="D12" s="6"/>
      <c r="E12" s="138" t="s">
        <v>71</v>
      </c>
      <c r="F12" s="139"/>
      <c r="G12" s="155">
        <v>110</v>
      </c>
    </row>
    <row r="13" spans="1:7" ht="11.25" customHeight="1" x14ac:dyDescent="0.3">
      <c r="A13" s="48"/>
      <c r="B13" s="149" t="s">
        <v>5</v>
      </c>
      <c r="C13" s="144" t="s">
        <v>68</v>
      </c>
      <c r="D13" s="6"/>
      <c r="E13" s="132" t="s">
        <v>4</v>
      </c>
      <c r="F13" s="133"/>
      <c r="G13" s="156">
        <v>4950</v>
      </c>
    </row>
    <row r="14" spans="1:7" ht="13.5" customHeight="1" x14ac:dyDescent="0.3">
      <c r="A14" s="48"/>
      <c r="B14" s="149" t="s">
        <v>7</v>
      </c>
      <c r="C14" s="144" t="s">
        <v>69</v>
      </c>
      <c r="D14" s="6"/>
      <c r="E14" s="138" t="s">
        <v>6</v>
      </c>
      <c r="F14" s="139"/>
      <c r="G14" s="8" t="s">
        <v>57</v>
      </c>
    </row>
    <row r="15" spans="1:7" ht="25.5" customHeight="1" x14ac:dyDescent="0.3">
      <c r="A15" s="48"/>
      <c r="B15" s="150" t="s">
        <v>9</v>
      </c>
      <c r="C15" s="146">
        <v>44935</v>
      </c>
      <c r="D15" s="6"/>
      <c r="E15" s="138" t="s">
        <v>8</v>
      </c>
      <c r="F15" s="139"/>
      <c r="G15" s="8" t="s">
        <v>70</v>
      </c>
    </row>
    <row r="16" spans="1:7" ht="24.6" customHeight="1" x14ac:dyDescent="0.3">
      <c r="A16" s="2"/>
      <c r="B16" s="152"/>
      <c r="C16" s="153"/>
      <c r="D16" s="154"/>
      <c r="E16" s="140" t="s">
        <v>10</v>
      </c>
      <c r="F16" s="141"/>
      <c r="G16" s="9" t="s">
        <v>72</v>
      </c>
    </row>
    <row r="17" spans="1:7" ht="12" customHeight="1" x14ac:dyDescent="0.3">
      <c r="A17" s="48"/>
      <c r="B17" s="134"/>
      <c r="C17" s="151"/>
      <c r="D17" s="135"/>
      <c r="E17" s="136"/>
      <c r="F17" s="136"/>
      <c r="G17" s="137"/>
    </row>
    <row r="18" spans="1:7" ht="12" customHeight="1" x14ac:dyDescent="0.3">
      <c r="A18" s="10"/>
      <c r="B18" s="164" t="s">
        <v>11</v>
      </c>
      <c r="C18" s="165"/>
      <c r="D18" s="165"/>
      <c r="E18" s="165"/>
      <c r="F18" s="165"/>
      <c r="G18" s="165"/>
    </row>
    <row r="19" spans="1:7" ht="12" customHeight="1" x14ac:dyDescent="0.3">
      <c r="A19" s="2"/>
      <c r="B19" s="11"/>
      <c r="C19" s="12"/>
      <c r="D19" s="12"/>
      <c r="E19" s="12"/>
      <c r="F19" s="13"/>
      <c r="G19" s="96"/>
    </row>
    <row r="20" spans="1:7" ht="12" customHeight="1" x14ac:dyDescent="0.3">
      <c r="A20" s="4"/>
      <c r="B20" s="14" t="s">
        <v>12</v>
      </c>
      <c r="C20" s="15"/>
      <c r="D20" s="16"/>
      <c r="E20" s="16"/>
      <c r="F20" s="16"/>
      <c r="G20" s="97"/>
    </row>
    <row r="21" spans="1:7" ht="24" customHeight="1" x14ac:dyDescent="0.3">
      <c r="A21" s="10"/>
      <c r="B21" s="17" t="s">
        <v>13</v>
      </c>
      <c r="C21" s="17" t="s">
        <v>14</v>
      </c>
      <c r="D21" s="17" t="s">
        <v>15</v>
      </c>
      <c r="E21" s="17" t="s">
        <v>16</v>
      </c>
      <c r="F21" s="17" t="s">
        <v>17</v>
      </c>
      <c r="G21" s="17" t="s">
        <v>18</v>
      </c>
    </row>
    <row r="22" spans="1:7" ht="12.75" customHeight="1" x14ac:dyDescent="0.3">
      <c r="A22" s="10"/>
      <c r="B22" s="7" t="s">
        <v>74</v>
      </c>
      <c r="C22" s="18" t="s">
        <v>19</v>
      </c>
      <c r="D22" s="86">
        <v>1</v>
      </c>
      <c r="E22" s="18" t="s">
        <v>73</v>
      </c>
      <c r="F22" s="120">
        <v>20000</v>
      </c>
      <c r="G22" s="120">
        <v>20000</v>
      </c>
    </row>
    <row r="23" spans="1:7" ht="12.75" customHeight="1" x14ac:dyDescent="0.3">
      <c r="A23" s="10"/>
      <c r="B23" s="157" t="s">
        <v>75</v>
      </c>
      <c r="C23" s="18" t="s">
        <v>19</v>
      </c>
      <c r="D23" s="86">
        <v>10</v>
      </c>
      <c r="E23" s="18" t="s">
        <v>76</v>
      </c>
      <c r="F23" s="120">
        <v>20000</v>
      </c>
      <c r="G23" s="120">
        <v>200000</v>
      </c>
    </row>
    <row r="24" spans="1:7" ht="27.6" customHeight="1" x14ac:dyDescent="0.3">
      <c r="A24" s="10"/>
      <c r="B24" s="7" t="s">
        <v>77</v>
      </c>
      <c r="C24" s="18" t="s">
        <v>19</v>
      </c>
      <c r="D24" s="126">
        <v>5</v>
      </c>
      <c r="E24" s="18" t="s">
        <v>78</v>
      </c>
      <c r="F24" s="120">
        <v>20000</v>
      </c>
      <c r="G24" s="120">
        <v>100000</v>
      </c>
    </row>
    <row r="25" spans="1:7" ht="28.2" customHeight="1" x14ac:dyDescent="0.3">
      <c r="A25" s="10"/>
      <c r="B25" s="7" t="s">
        <v>79</v>
      </c>
      <c r="C25" s="18" t="s">
        <v>80</v>
      </c>
      <c r="D25" s="86">
        <v>1</v>
      </c>
      <c r="E25" s="18" t="s">
        <v>81</v>
      </c>
      <c r="F25" s="120">
        <v>2000</v>
      </c>
      <c r="G25" s="120">
        <v>90000</v>
      </c>
    </row>
    <row r="26" spans="1:7" ht="12.75" customHeight="1" x14ac:dyDescent="0.3">
      <c r="A26" s="10"/>
      <c r="B26" s="7"/>
      <c r="C26" s="18"/>
      <c r="D26" s="86"/>
      <c r="E26" s="18"/>
      <c r="F26" s="120"/>
      <c r="G26" s="120"/>
    </row>
    <row r="27" spans="1:7" ht="12.75" customHeight="1" x14ac:dyDescent="0.3">
      <c r="A27" s="10"/>
      <c r="B27" s="7"/>
      <c r="C27" s="18"/>
      <c r="D27" s="126"/>
      <c r="E27" s="18"/>
      <c r="F27" s="120"/>
      <c r="G27" s="120"/>
    </row>
    <row r="28" spans="1:7" ht="12.75" customHeight="1" x14ac:dyDescent="0.3">
      <c r="A28" s="10"/>
      <c r="B28" s="7"/>
      <c r="C28" s="18"/>
      <c r="D28" s="86"/>
      <c r="E28" s="18"/>
      <c r="F28" s="120"/>
      <c r="G28" s="120"/>
    </row>
    <row r="29" spans="1:7" ht="12.75" customHeight="1" x14ac:dyDescent="0.3">
      <c r="A29" s="10"/>
      <c r="B29" s="7"/>
      <c r="C29" s="18"/>
      <c r="D29" s="86"/>
      <c r="E29" s="18"/>
      <c r="F29" s="120"/>
      <c r="G29" s="120"/>
    </row>
    <row r="30" spans="1:7" ht="12.75" customHeight="1" x14ac:dyDescent="0.3">
      <c r="A30" s="10"/>
      <c r="B30" s="7"/>
      <c r="C30" s="18"/>
      <c r="D30" s="126"/>
      <c r="E30" s="18"/>
      <c r="F30" s="120"/>
      <c r="G30" s="120"/>
    </row>
    <row r="31" spans="1:7" ht="12.75" customHeight="1" x14ac:dyDescent="0.3">
      <c r="A31" s="10"/>
      <c r="B31" s="7"/>
      <c r="C31" s="18"/>
      <c r="D31" s="86"/>
      <c r="E31" s="18"/>
      <c r="F31" s="120"/>
      <c r="G31" s="120"/>
    </row>
    <row r="32" spans="1:7" ht="15.75" customHeight="1" x14ac:dyDescent="0.3">
      <c r="A32" s="10"/>
      <c r="B32" s="7"/>
      <c r="C32" s="18"/>
      <c r="D32" s="86"/>
      <c r="E32" s="18"/>
      <c r="F32" s="120"/>
      <c r="G32" s="120"/>
    </row>
    <row r="33" spans="1:7" ht="12.75" customHeight="1" x14ac:dyDescent="0.3">
      <c r="A33" s="10"/>
      <c r="B33" s="7"/>
      <c r="C33" s="18"/>
      <c r="D33" s="86"/>
      <c r="E33" s="18"/>
      <c r="F33" s="120"/>
      <c r="G33" s="120"/>
    </row>
    <row r="34" spans="1:7" ht="12.75" customHeight="1" x14ac:dyDescent="0.3">
      <c r="A34" s="10"/>
      <c r="B34" s="7"/>
      <c r="C34" s="18"/>
      <c r="D34" s="86"/>
      <c r="E34" s="18"/>
      <c r="F34" s="120"/>
      <c r="G34" s="120"/>
    </row>
    <row r="35" spans="1:7" ht="12.75" customHeight="1" x14ac:dyDescent="0.3">
      <c r="A35" s="10"/>
      <c r="B35" s="19" t="s">
        <v>20</v>
      </c>
      <c r="C35" s="20"/>
      <c r="D35" s="20">
        <f>SUM(D22:D34)</f>
        <v>17</v>
      </c>
      <c r="E35" s="20"/>
      <c r="F35" s="21"/>
      <c r="G35" s="121">
        <f>G22+G23+G24+G25+G26+G27+G28+G29+G30+G31+G32+G33+G34</f>
        <v>410000</v>
      </c>
    </row>
    <row r="36" spans="1:7" ht="12" customHeight="1" x14ac:dyDescent="0.3">
      <c r="A36" s="2"/>
      <c r="B36" s="11"/>
      <c r="C36" s="13"/>
      <c r="D36" s="13"/>
      <c r="E36" s="13"/>
      <c r="F36" s="22"/>
      <c r="G36" s="98"/>
    </row>
    <row r="37" spans="1:7" ht="12" customHeight="1" x14ac:dyDescent="0.3">
      <c r="A37" s="4"/>
      <c r="B37" s="23" t="s">
        <v>21</v>
      </c>
      <c r="C37" s="24"/>
      <c r="D37" s="25"/>
      <c r="E37" s="25"/>
      <c r="F37" s="26"/>
      <c r="G37" s="99"/>
    </row>
    <row r="38" spans="1:7" ht="24" customHeight="1" x14ac:dyDescent="0.3">
      <c r="A38" s="4"/>
      <c r="B38" s="27" t="s">
        <v>13</v>
      </c>
      <c r="C38" s="28" t="s">
        <v>14</v>
      </c>
      <c r="D38" s="28" t="s">
        <v>15</v>
      </c>
      <c r="E38" s="27" t="s">
        <v>58</v>
      </c>
      <c r="F38" s="28" t="s">
        <v>17</v>
      </c>
      <c r="G38" s="27" t="s">
        <v>18</v>
      </c>
    </row>
    <row r="39" spans="1:7" ht="12" customHeight="1" x14ac:dyDescent="0.3">
      <c r="A39" s="4"/>
      <c r="B39" s="29"/>
      <c r="C39" s="30" t="s">
        <v>58</v>
      </c>
      <c r="D39" s="30" t="s">
        <v>58</v>
      </c>
      <c r="E39" s="30" t="s">
        <v>58</v>
      </c>
      <c r="F39" s="85" t="s">
        <v>58</v>
      </c>
      <c r="G39" s="123"/>
    </row>
    <row r="40" spans="1:7" ht="12" customHeight="1" x14ac:dyDescent="0.3">
      <c r="A40" s="4"/>
      <c r="B40" s="31" t="s">
        <v>22</v>
      </c>
      <c r="C40" s="32"/>
      <c r="D40" s="32"/>
      <c r="E40" s="32"/>
      <c r="F40" s="33"/>
      <c r="G40" s="124"/>
    </row>
    <row r="41" spans="1:7" ht="12" customHeight="1" x14ac:dyDescent="0.3">
      <c r="A41" s="2"/>
      <c r="B41" s="34"/>
      <c r="C41" s="35"/>
      <c r="D41" s="35"/>
      <c r="E41" s="35"/>
      <c r="F41" s="36"/>
      <c r="G41" s="100"/>
    </row>
    <row r="42" spans="1:7" ht="12" customHeight="1" x14ac:dyDescent="0.3">
      <c r="A42" s="4"/>
      <c r="B42" s="23" t="s">
        <v>23</v>
      </c>
      <c r="C42" s="24"/>
      <c r="D42" s="25"/>
      <c r="E42" s="25"/>
      <c r="F42" s="26"/>
      <c r="G42" s="99"/>
    </row>
    <row r="43" spans="1:7" ht="24" customHeight="1" x14ac:dyDescent="0.3">
      <c r="A43" s="4"/>
      <c r="B43" s="37" t="s">
        <v>13</v>
      </c>
      <c r="C43" s="37" t="s">
        <v>14</v>
      </c>
      <c r="D43" s="37" t="s">
        <v>15</v>
      </c>
      <c r="E43" s="37" t="s">
        <v>16</v>
      </c>
      <c r="F43" s="38" t="s">
        <v>17</v>
      </c>
      <c r="G43" s="37" t="s">
        <v>18</v>
      </c>
    </row>
    <row r="44" spans="1:7" ht="12.75" customHeight="1" x14ac:dyDescent="0.3">
      <c r="A44" s="10"/>
      <c r="B44" s="7" t="s">
        <v>82</v>
      </c>
      <c r="C44" s="18" t="s">
        <v>83</v>
      </c>
      <c r="D44" s="86">
        <v>5</v>
      </c>
      <c r="E44" s="18" t="s">
        <v>84</v>
      </c>
      <c r="F44" s="120">
        <v>25000</v>
      </c>
      <c r="G44" s="120">
        <v>125000</v>
      </c>
    </row>
    <row r="45" spans="1:7" ht="12.75" customHeight="1" x14ac:dyDescent="0.3">
      <c r="A45" s="10"/>
      <c r="B45" s="7" t="s">
        <v>85</v>
      </c>
      <c r="C45" s="18" t="s">
        <v>83</v>
      </c>
      <c r="D45" s="86">
        <v>1</v>
      </c>
      <c r="E45" s="18" t="s">
        <v>84</v>
      </c>
      <c r="F45" s="120">
        <v>25000</v>
      </c>
      <c r="G45" s="120">
        <v>25000</v>
      </c>
    </row>
    <row r="46" spans="1:7" ht="25.8" customHeight="1" x14ac:dyDescent="0.3">
      <c r="A46" s="10"/>
      <c r="B46" s="7" t="s">
        <v>86</v>
      </c>
      <c r="C46" s="18" t="s">
        <v>83</v>
      </c>
      <c r="D46" s="86">
        <v>1</v>
      </c>
      <c r="E46" s="18" t="s">
        <v>87</v>
      </c>
      <c r="F46" s="120">
        <v>25000</v>
      </c>
      <c r="G46" s="120">
        <v>25000</v>
      </c>
    </row>
    <row r="47" spans="1:7" ht="12.75" customHeight="1" x14ac:dyDescent="0.3">
      <c r="A47" s="10"/>
      <c r="B47" s="7"/>
      <c r="C47" s="18"/>
      <c r="D47" s="86"/>
      <c r="E47" s="18"/>
      <c r="F47" s="120"/>
      <c r="G47" s="120"/>
    </row>
    <row r="48" spans="1:7" ht="12.75" customHeight="1" x14ac:dyDescent="0.3">
      <c r="A48" s="10"/>
      <c r="B48" s="7"/>
      <c r="C48" s="18"/>
      <c r="D48" s="86"/>
      <c r="E48" s="18"/>
      <c r="F48" s="120"/>
      <c r="G48" s="120"/>
    </row>
    <row r="49" spans="1:11" ht="12.75" customHeight="1" x14ac:dyDescent="0.3">
      <c r="A49" s="4"/>
      <c r="B49" s="39" t="s">
        <v>24</v>
      </c>
      <c r="C49" s="40"/>
      <c r="D49" s="40"/>
      <c r="E49" s="40"/>
      <c r="F49" s="40"/>
      <c r="G49" s="122">
        <f>G44+G45+G46+G47+G48</f>
        <v>175000</v>
      </c>
    </row>
    <row r="50" spans="1:11" ht="12" customHeight="1" x14ac:dyDescent="0.3">
      <c r="A50" s="2"/>
      <c r="B50" s="34"/>
      <c r="C50" s="35"/>
      <c r="D50" s="35"/>
      <c r="E50" s="35"/>
      <c r="F50" s="36"/>
      <c r="G50" s="100"/>
    </row>
    <row r="51" spans="1:11" ht="12" customHeight="1" x14ac:dyDescent="0.3">
      <c r="A51" s="4"/>
      <c r="B51" s="23" t="s">
        <v>25</v>
      </c>
      <c r="C51" s="24"/>
      <c r="D51" s="25"/>
      <c r="E51" s="25"/>
      <c r="F51" s="26"/>
      <c r="G51" s="99"/>
    </row>
    <row r="52" spans="1:11" ht="24" customHeight="1" x14ac:dyDescent="0.3">
      <c r="A52" s="4"/>
      <c r="B52" s="88" t="s">
        <v>26</v>
      </c>
      <c r="C52" s="88" t="s">
        <v>27</v>
      </c>
      <c r="D52" s="88" t="s">
        <v>28</v>
      </c>
      <c r="E52" s="88" t="s">
        <v>16</v>
      </c>
      <c r="F52" s="88" t="s">
        <v>17</v>
      </c>
      <c r="G52" s="101" t="s">
        <v>18</v>
      </c>
      <c r="K52" s="84"/>
    </row>
    <row r="53" spans="1:11" ht="12.75" customHeight="1" x14ac:dyDescent="0.3">
      <c r="A53" s="48"/>
      <c r="B53" s="130" t="s">
        <v>88</v>
      </c>
      <c r="C53" s="92" t="s">
        <v>92</v>
      </c>
      <c r="D53" s="91">
        <v>12</v>
      </c>
      <c r="E53" s="92" t="s">
        <v>89</v>
      </c>
      <c r="F53" s="92">
        <v>9220</v>
      </c>
      <c r="G53" s="91">
        <v>110640</v>
      </c>
      <c r="K53" s="84"/>
    </row>
    <row r="54" spans="1:11" ht="12.75" customHeight="1" x14ac:dyDescent="0.3">
      <c r="A54" s="48"/>
      <c r="B54" s="131" t="s">
        <v>90</v>
      </c>
      <c r="C54" s="87" t="s">
        <v>92</v>
      </c>
      <c r="D54" s="90">
        <v>2</v>
      </c>
      <c r="E54" s="87" t="s">
        <v>93</v>
      </c>
      <c r="F54" s="91">
        <v>22000</v>
      </c>
      <c r="G54" s="91">
        <v>44000</v>
      </c>
    </row>
    <row r="55" spans="1:11" ht="12.75" customHeight="1" x14ac:dyDescent="0.3">
      <c r="A55" s="48"/>
      <c r="B55" s="93" t="s">
        <v>91</v>
      </c>
      <c r="C55" s="89" t="s">
        <v>92</v>
      </c>
      <c r="D55" s="89">
        <v>1</v>
      </c>
      <c r="E55" s="89" t="s">
        <v>84</v>
      </c>
      <c r="F55" s="91">
        <v>15230</v>
      </c>
      <c r="G55" s="91">
        <v>15230</v>
      </c>
    </row>
    <row r="56" spans="1:11" ht="12.75" customHeight="1" x14ac:dyDescent="0.3">
      <c r="A56" s="48"/>
      <c r="B56" s="93" t="s">
        <v>94</v>
      </c>
      <c r="C56" s="87" t="s">
        <v>92</v>
      </c>
      <c r="D56" s="90">
        <v>1</v>
      </c>
      <c r="E56" s="87" t="s">
        <v>96</v>
      </c>
      <c r="F56" s="91">
        <v>25000</v>
      </c>
      <c r="G56" s="91">
        <v>25000</v>
      </c>
    </row>
    <row r="57" spans="1:11" ht="12.75" customHeight="1" x14ac:dyDescent="0.3">
      <c r="A57" s="48"/>
      <c r="B57" s="93" t="s">
        <v>95</v>
      </c>
      <c r="C57" s="87" t="s">
        <v>92</v>
      </c>
      <c r="D57" s="90">
        <v>1</v>
      </c>
      <c r="E57" s="87" t="s">
        <v>84</v>
      </c>
      <c r="F57" s="91">
        <v>9580</v>
      </c>
      <c r="G57" s="91">
        <v>9580</v>
      </c>
    </row>
    <row r="58" spans="1:11" ht="12.75" customHeight="1" x14ac:dyDescent="0.3">
      <c r="A58" s="48"/>
      <c r="B58" s="131" t="s">
        <v>97</v>
      </c>
      <c r="C58" s="89"/>
      <c r="D58" s="89"/>
      <c r="E58" s="89"/>
      <c r="F58" s="91"/>
      <c r="G58" s="91"/>
    </row>
    <row r="59" spans="1:11" ht="12.75" customHeight="1" x14ac:dyDescent="0.3">
      <c r="A59" s="48"/>
      <c r="B59" s="93" t="s">
        <v>98</v>
      </c>
      <c r="C59" s="87" t="s">
        <v>92</v>
      </c>
      <c r="D59" s="90">
        <v>10</v>
      </c>
      <c r="E59" s="87" t="s">
        <v>84</v>
      </c>
      <c r="F59" s="91">
        <v>30230</v>
      </c>
      <c r="G59" s="91">
        <v>302300</v>
      </c>
    </row>
    <row r="60" spans="1:11" ht="12.75" customHeight="1" x14ac:dyDescent="0.3">
      <c r="A60" s="48"/>
      <c r="B60" s="93" t="s">
        <v>99</v>
      </c>
      <c r="C60" s="87" t="s">
        <v>92</v>
      </c>
      <c r="D60" s="90">
        <v>10</v>
      </c>
      <c r="E60" s="87" t="s">
        <v>84</v>
      </c>
      <c r="F60" s="91">
        <v>25500</v>
      </c>
      <c r="G60" s="91">
        <v>255000</v>
      </c>
    </row>
    <row r="61" spans="1:11" ht="12.75" customHeight="1" x14ac:dyDescent="0.3">
      <c r="A61" s="48"/>
      <c r="B61" s="93" t="s">
        <v>100</v>
      </c>
      <c r="C61" s="89" t="s">
        <v>92</v>
      </c>
      <c r="D61" s="89">
        <v>3</v>
      </c>
      <c r="E61" s="87" t="s">
        <v>84</v>
      </c>
      <c r="F61" s="91">
        <v>31450</v>
      </c>
      <c r="G61" s="91">
        <v>94350</v>
      </c>
    </row>
    <row r="62" spans="1:11" ht="12.75" customHeight="1" x14ac:dyDescent="0.3">
      <c r="A62" s="48"/>
      <c r="B62" s="93" t="s">
        <v>101</v>
      </c>
      <c r="C62" s="87" t="s">
        <v>92</v>
      </c>
      <c r="D62" s="90">
        <v>30</v>
      </c>
      <c r="E62" s="87" t="s">
        <v>84</v>
      </c>
      <c r="F62" s="91">
        <v>2560</v>
      </c>
      <c r="G62" s="91">
        <v>76800</v>
      </c>
    </row>
    <row r="63" spans="1:11" ht="12.75" customHeight="1" x14ac:dyDescent="0.3">
      <c r="A63" s="48"/>
      <c r="B63" s="131" t="s">
        <v>102</v>
      </c>
      <c r="C63" s="87"/>
      <c r="D63" s="90"/>
      <c r="E63" s="87" t="s">
        <v>84</v>
      </c>
      <c r="F63" s="91"/>
      <c r="G63" s="91"/>
    </row>
    <row r="64" spans="1:11" ht="12.75" customHeight="1" x14ac:dyDescent="0.3">
      <c r="A64" s="48"/>
      <c r="B64" s="93" t="s">
        <v>103</v>
      </c>
      <c r="C64" s="87" t="s">
        <v>105</v>
      </c>
      <c r="D64" s="90">
        <v>30</v>
      </c>
      <c r="E64" s="87" t="s">
        <v>84</v>
      </c>
      <c r="F64" s="91">
        <v>3850</v>
      </c>
      <c r="G64" s="91">
        <v>115500</v>
      </c>
    </row>
    <row r="65" spans="1:9" ht="12.75" customHeight="1" x14ac:dyDescent="0.3">
      <c r="A65" s="48"/>
      <c r="B65" s="93" t="s">
        <v>104</v>
      </c>
      <c r="C65" s="87" t="s">
        <v>105</v>
      </c>
      <c r="D65" s="90">
        <v>4</v>
      </c>
      <c r="E65" s="87" t="s">
        <v>84</v>
      </c>
      <c r="F65" s="91">
        <v>10150</v>
      </c>
      <c r="G65" s="91">
        <v>46100</v>
      </c>
    </row>
    <row r="66" spans="1:9" ht="12.75" customHeight="1" x14ac:dyDescent="0.3">
      <c r="A66" s="48"/>
      <c r="B66" s="93"/>
      <c r="C66" s="87"/>
      <c r="D66" s="90"/>
      <c r="E66" s="87"/>
      <c r="F66" s="91"/>
      <c r="G66" s="91"/>
    </row>
    <row r="67" spans="1:9" ht="13.5" customHeight="1" x14ac:dyDescent="0.3">
      <c r="A67" s="48"/>
      <c r="B67" s="115" t="s">
        <v>29</v>
      </c>
      <c r="C67" s="116"/>
      <c r="D67" s="116"/>
      <c r="E67" s="116"/>
      <c r="F67" s="117"/>
      <c r="G67" s="125">
        <f>G53+G55+G56+G57+G58+G60+G61+G63+G66</f>
        <v>509800</v>
      </c>
    </row>
    <row r="68" spans="1:9" ht="12" customHeight="1" x14ac:dyDescent="0.3">
      <c r="A68" s="2"/>
      <c r="B68" s="110"/>
      <c r="C68" s="111"/>
      <c r="D68" s="111"/>
      <c r="E68" s="112"/>
      <c r="F68" s="113"/>
      <c r="G68" s="114"/>
    </row>
    <row r="69" spans="1:9" ht="12" customHeight="1" x14ac:dyDescent="0.3">
      <c r="A69" s="4"/>
      <c r="B69" s="23" t="s">
        <v>30</v>
      </c>
      <c r="C69" s="24"/>
      <c r="D69" s="25"/>
      <c r="E69" s="25"/>
      <c r="F69" s="26"/>
      <c r="G69" s="99"/>
    </row>
    <row r="70" spans="1:9" ht="24" customHeight="1" x14ac:dyDescent="0.3">
      <c r="A70" s="4"/>
      <c r="B70" s="107" t="s">
        <v>31</v>
      </c>
      <c r="C70" s="88" t="s">
        <v>27</v>
      </c>
      <c r="D70" s="88" t="s">
        <v>28</v>
      </c>
      <c r="E70" s="107" t="s">
        <v>16</v>
      </c>
      <c r="F70" s="88" t="s">
        <v>17</v>
      </c>
      <c r="G70" s="107" t="s">
        <v>18</v>
      </c>
    </row>
    <row r="71" spans="1:9" ht="16.5" customHeight="1" x14ac:dyDescent="0.3">
      <c r="A71" s="48"/>
      <c r="B71" s="108" t="s">
        <v>106</v>
      </c>
      <c r="C71" s="109" t="s">
        <v>27</v>
      </c>
      <c r="D71" s="109">
        <v>1</v>
      </c>
      <c r="E71" s="87" t="s">
        <v>107</v>
      </c>
      <c r="F71" s="91">
        <v>250000</v>
      </c>
      <c r="G71" s="91">
        <v>250000</v>
      </c>
    </row>
    <row r="72" spans="1:9" ht="27.6" x14ac:dyDescent="0.3">
      <c r="A72" s="48"/>
      <c r="B72" s="163" t="s">
        <v>108</v>
      </c>
      <c r="C72" s="109" t="s">
        <v>27</v>
      </c>
      <c r="D72" s="109">
        <v>1</v>
      </c>
      <c r="E72" s="87" t="s">
        <v>78</v>
      </c>
      <c r="F72" s="91">
        <v>100000</v>
      </c>
      <c r="G72" s="91">
        <v>100000</v>
      </c>
    </row>
    <row r="73" spans="1:9" ht="13.5" customHeight="1" x14ac:dyDescent="0.3">
      <c r="A73" s="4"/>
      <c r="B73" s="158" t="s">
        <v>32</v>
      </c>
      <c r="C73" s="159"/>
      <c r="D73" s="159"/>
      <c r="E73" s="160"/>
      <c r="F73" s="161"/>
      <c r="G73" s="162"/>
      <c r="I73" s="118"/>
    </row>
    <row r="74" spans="1:9" ht="12" customHeight="1" x14ac:dyDescent="0.3">
      <c r="A74" s="2"/>
      <c r="B74" s="51"/>
      <c r="C74" s="51"/>
      <c r="D74" s="51"/>
      <c r="E74" s="51"/>
      <c r="F74" s="52"/>
      <c r="G74" s="102"/>
    </row>
    <row r="75" spans="1:9" ht="12" customHeight="1" x14ac:dyDescent="0.3">
      <c r="A75" s="48"/>
      <c r="B75" s="53" t="s">
        <v>33</v>
      </c>
      <c r="C75" s="54"/>
      <c r="D75" s="54"/>
      <c r="E75" s="54"/>
      <c r="F75" s="54"/>
      <c r="G75" s="55">
        <f>G35+G40+G49+G67+G73</f>
        <v>1094800</v>
      </c>
    </row>
    <row r="76" spans="1:9" ht="12" customHeight="1" x14ac:dyDescent="0.3">
      <c r="A76" s="48"/>
      <c r="B76" s="56" t="s">
        <v>34</v>
      </c>
      <c r="C76" s="42"/>
      <c r="D76" s="42"/>
      <c r="E76" s="42"/>
      <c r="F76" s="42"/>
      <c r="G76" s="57">
        <f>G75*0.05</f>
        <v>54740</v>
      </c>
    </row>
    <row r="77" spans="1:9" ht="12" customHeight="1" x14ac:dyDescent="0.3">
      <c r="A77" s="48"/>
      <c r="B77" s="58" t="s">
        <v>35</v>
      </c>
      <c r="C77" s="41"/>
      <c r="D77" s="41"/>
      <c r="E77" s="41"/>
      <c r="F77" s="41"/>
      <c r="G77" s="59">
        <f>G76+G75</f>
        <v>1149540</v>
      </c>
    </row>
    <row r="78" spans="1:9" ht="12" customHeight="1" x14ac:dyDescent="0.3">
      <c r="A78" s="48"/>
      <c r="B78" s="56" t="s">
        <v>36</v>
      </c>
      <c r="C78" s="42"/>
      <c r="D78" s="42"/>
      <c r="E78" s="42"/>
      <c r="F78" s="42"/>
      <c r="G78" s="57">
        <f>G13</f>
        <v>4950</v>
      </c>
    </row>
    <row r="79" spans="1:9" ht="12" customHeight="1" x14ac:dyDescent="0.3">
      <c r="A79" s="48"/>
      <c r="B79" s="60" t="s">
        <v>37</v>
      </c>
      <c r="C79" s="61"/>
      <c r="D79" s="61"/>
      <c r="E79" s="61"/>
      <c r="F79" s="61"/>
      <c r="G79" s="55">
        <f>G78-G77</f>
        <v>-1144590</v>
      </c>
    </row>
    <row r="80" spans="1:9" ht="12" customHeight="1" x14ac:dyDescent="0.3">
      <c r="A80" s="48"/>
      <c r="B80" s="49" t="s">
        <v>38</v>
      </c>
      <c r="C80" s="50"/>
      <c r="D80" s="50"/>
      <c r="E80" s="50"/>
      <c r="F80" s="50"/>
      <c r="G80" s="103"/>
    </row>
    <row r="81" spans="1:7" ht="12.75" customHeight="1" thickBot="1" x14ac:dyDescent="0.35">
      <c r="A81" s="48"/>
      <c r="B81" s="62"/>
      <c r="C81" s="50"/>
      <c r="D81" s="50"/>
      <c r="E81" s="50"/>
      <c r="F81" s="50"/>
      <c r="G81" s="103"/>
    </row>
    <row r="82" spans="1:7" ht="12" customHeight="1" x14ac:dyDescent="0.3">
      <c r="A82" s="48"/>
      <c r="B82" s="73" t="s">
        <v>39</v>
      </c>
      <c r="C82" s="74"/>
      <c r="D82" s="74"/>
      <c r="E82" s="74"/>
      <c r="F82" s="75"/>
      <c r="G82" s="103"/>
    </row>
    <row r="83" spans="1:7" ht="12" customHeight="1" x14ac:dyDescent="0.3">
      <c r="A83" s="48"/>
      <c r="B83" s="76" t="s">
        <v>40</v>
      </c>
      <c r="C83" s="47"/>
      <c r="D83" s="47"/>
      <c r="E83" s="47"/>
      <c r="F83" s="77"/>
      <c r="G83" s="103"/>
    </row>
    <row r="84" spans="1:7" ht="12" customHeight="1" x14ac:dyDescent="0.3">
      <c r="A84" s="48"/>
      <c r="B84" s="76" t="s">
        <v>41</v>
      </c>
      <c r="C84" s="47"/>
      <c r="D84" s="47"/>
      <c r="E84" s="47"/>
      <c r="F84" s="77"/>
      <c r="G84" s="103"/>
    </row>
    <row r="85" spans="1:7" ht="12" customHeight="1" x14ac:dyDescent="0.3">
      <c r="A85" s="48"/>
      <c r="B85" s="76" t="s">
        <v>42</v>
      </c>
      <c r="C85" s="47"/>
      <c r="D85" s="47"/>
      <c r="E85" s="47"/>
      <c r="F85" s="77"/>
      <c r="G85" s="103"/>
    </row>
    <row r="86" spans="1:7" ht="12" customHeight="1" x14ac:dyDescent="0.3">
      <c r="A86" s="48"/>
      <c r="B86" s="76" t="s">
        <v>43</v>
      </c>
      <c r="C86" s="47"/>
      <c r="D86" s="47"/>
      <c r="E86" s="47"/>
      <c r="F86" s="77"/>
      <c r="G86" s="103"/>
    </row>
    <row r="87" spans="1:7" ht="12" customHeight="1" x14ac:dyDescent="0.3">
      <c r="A87" s="48"/>
      <c r="B87" s="76" t="s">
        <v>44</v>
      </c>
      <c r="C87" s="47"/>
      <c r="D87" s="47"/>
      <c r="E87" s="47"/>
      <c r="F87" s="77"/>
      <c r="G87" s="103"/>
    </row>
    <row r="88" spans="1:7" ht="12.75" customHeight="1" thickBot="1" x14ac:dyDescent="0.35">
      <c r="A88" s="48"/>
      <c r="B88" s="78" t="s">
        <v>45</v>
      </c>
      <c r="C88" s="79"/>
      <c r="D88" s="79"/>
      <c r="E88" s="79"/>
      <c r="F88" s="80"/>
      <c r="G88" s="103"/>
    </row>
    <row r="89" spans="1:7" ht="12.75" customHeight="1" x14ac:dyDescent="0.3">
      <c r="A89" s="48"/>
      <c r="B89" s="71"/>
      <c r="C89" s="47"/>
      <c r="D89" s="47"/>
      <c r="E89" s="47"/>
      <c r="F89" s="47"/>
      <c r="G89" s="103"/>
    </row>
    <row r="90" spans="1:7" ht="15" customHeight="1" thickBot="1" x14ac:dyDescent="0.35">
      <c r="A90" s="48"/>
      <c r="B90" s="169" t="s">
        <v>46</v>
      </c>
      <c r="C90" s="170"/>
      <c r="D90" s="70"/>
      <c r="E90" s="43"/>
      <c r="F90" s="43"/>
      <c r="G90" s="103"/>
    </row>
    <row r="91" spans="1:7" ht="12" customHeight="1" x14ac:dyDescent="0.3">
      <c r="A91" s="48"/>
      <c r="B91" s="64" t="s">
        <v>31</v>
      </c>
      <c r="C91" s="127" t="s">
        <v>47</v>
      </c>
      <c r="D91" s="128" t="s">
        <v>48</v>
      </c>
      <c r="E91" s="43"/>
      <c r="F91" s="43"/>
      <c r="G91" s="103"/>
    </row>
    <row r="92" spans="1:7" ht="12" customHeight="1" x14ac:dyDescent="0.3">
      <c r="A92" s="48"/>
      <c r="B92" s="65" t="s">
        <v>49</v>
      </c>
      <c r="C92" s="44">
        <v>410000</v>
      </c>
      <c r="D92" s="66">
        <f>(C92/C98)</f>
        <v>0.35666440489239176</v>
      </c>
      <c r="E92" s="43"/>
      <c r="F92" s="43"/>
      <c r="G92" s="103"/>
    </row>
    <row r="93" spans="1:7" ht="12" customHeight="1" x14ac:dyDescent="0.3">
      <c r="A93" s="48"/>
      <c r="B93" s="65" t="s">
        <v>50</v>
      </c>
      <c r="C93" s="44">
        <f>G40</f>
        <v>0</v>
      </c>
      <c r="D93" s="66">
        <v>0</v>
      </c>
      <c r="E93" s="43"/>
      <c r="F93" s="43"/>
      <c r="G93" s="103"/>
    </row>
    <row r="94" spans="1:7" ht="12" customHeight="1" x14ac:dyDescent="0.3">
      <c r="A94" s="48"/>
      <c r="B94" s="65" t="s">
        <v>51</v>
      </c>
      <c r="C94" s="44">
        <f>G49</f>
        <v>175000</v>
      </c>
      <c r="D94" s="66">
        <f>(C94/C98)</f>
        <v>0.15223480696626476</v>
      </c>
      <c r="E94" s="43"/>
      <c r="F94" s="43"/>
      <c r="G94" s="103"/>
    </row>
    <row r="95" spans="1:7" ht="12" customHeight="1" x14ac:dyDescent="0.3">
      <c r="A95" s="48"/>
      <c r="B95" s="65" t="s">
        <v>26</v>
      </c>
      <c r="C95" s="44">
        <f>G67</f>
        <v>509800</v>
      </c>
      <c r="D95" s="66">
        <f>(C95/C98)</f>
        <v>0.44348174052229589</v>
      </c>
      <c r="E95" s="43"/>
      <c r="F95" s="43"/>
      <c r="G95" s="103"/>
    </row>
    <row r="96" spans="1:7" ht="12" customHeight="1" x14ac:dyDescent="0.3">
      <c r="A96" s="48"/>
      <c r="B96" s="65" t="s">
        <v>52</v>
      </c>
      <c r="C96" s="45">
        <f>G73</f>
        <v>0</v>
      </c>
      <c r="D96" s="66">
        <f>(C96/C98)</f>
        <v>0</v>
      </c>
      <c r="E96" s="46"/>
      <c r="F96" s="46"/>
      <c r="G96" s="103"/>
    </row>
    <row r="97" spans="1:7" ht="12" customHeight="1" x14ac:dyDescent="0.3">
      <c r="A97" s="48"/>
      <c r="B97" s="65" t="s">
        <v>53</v>
      </c>
      <c r="C97" s="45">
        <f>G76</f>
        <v>54740</v>
      </c>
      <c r="D97" s="66">
        <f>(C97/C98)</f>
        <v>4.7619047619047616E-2</v>
      </c>
      <c r="E97" s="46"/>
      <c r="F97" s="46"/>
      <c r="G97" s="103"/>
    </row>
    <row r="98" spans="1:7" ht="12.75" customHeight="1" thickBot="1" x14ac:dyDescent="0.35">
      <c r="A98" s="48"/>
      <c r="B98" s="67" t="s">
        <v>54</v>
      </c>
      <c r="C98" s="68">
        <f>SUM(C92:C97)</f>
        <v>1149540</v>
      </c>
      <c r="D98" s="69">
        <f>SUM(D92:D97)</f>
        <v>1</v>
      </c>
      <c r="E98" s="46"/>
      <c r="F98" s="46"/>
      <c r="G98" s="103"/>
    </row>
    <row r="99" spans="1:7" ht="12" customHeight="1" x14ac:dyDescent="0.3">
      <c r="A99" s="48"/>
      <c r="B99" s="62"/>
      <c r="C99" s="50"/>
      <c r="D99" s="50"/>
      <c r="E99" s="50"/>
      <c r="F99" s="50"/>
      <c r="G99" s="103"/>
    </row>
    <row r="100" spans="1:7" ht="12.75" customHeight="1" thickBot="1" x14ac:dyDescent="0.35">
      <c r="A100" s="48"/>
      <c r="B100" s="63"/>
      <c r="C100" s="50"/>
      <c r="D100" s="50"/>
      <c r="E100" s="50"/>
      <c r="F100" s="50"/>
      <c r="G100" s="103"/>
    </row>
    <row r="101" spans="1:7" ht="12" customHeight="1" thickBot="1" x14ac:dyDescent="0.35">
      <c r="A101" s="48"/>
      <c r="B101" s="166" t="s">
        <v>61</v>
      </c>
      <c r="C101" s="167"/>
      <c r="D101" s="167"/>
      <c r="E101" s="168"/>
      <c r="F101" s="46"/>
      <c r="G101" s="103"/>
    </row>
    <row r="102" spans="1:7" ht="12" customHeight="1" x14ac:dyDescent="0.3">
      <c r="A102" s="48"/>
      <c r="B102" s="82" t="s">
        <v>59</v>
      </c>
      <c r="C102" s="119">
        <v>20000</v>
      </c>
      <c r="D102" s="119">
        <f>G9</f>
        <v>45</v>
      </c>
      <c r="E102" s="119">
        <v>28000</v>
      </c>
      <c r="F102" s="81"/>
      <c r="G102" s="104"/>
    </row>
    <row r="103" spans="1:7" ht="12.75" customHeight="1" thickBot="1" x14ac:dyDescent="0.35">
      <c r="A103" s="48"/>
      <c r="B103" s="67" t="s">
        <v>60</v>
      </c>
      <c r="C103" s="68">
        <f>(G77/C102)</f>
        <v>57.476999999999997</v>
      </c>
      <c r="D103" s="68">
        <f>(G77/D102)</f>
        <v>25545.333333333332</v>
      </c>
      <c r="E103" s="83">
        <v>45</v>
      </c>
      <c r="F103" s="81"/>
      <c r="G103" s="104"/>
    </row>
    <row r="104" spans="1:7" ht="15.6" customHeight="1" x14ac:dyDescent="0.3">
      <c r="A104" s="48"/>
      <c r="B104" s="72" t="s">
        <v>55</v>
      </c>
      <c r="C104" s="47"/>
      <c r="D104" s="47"/>
      <c r="E104" s="47"/>
      <c r="F104" s="47"/>
      <c r="G104" s="105"/>
    </row>
    <row r="106" spans="1:7" ht="11.25" customHeight="1" x14ac:dyDescent="0.3">
      <c r="C106"/>
      <c r="D106"/>
    </row>
  </sheetData>
  <mergeCells count="5">
    <mergeCell ref="B18:G18"/>
    <mergeCell ref="B101:E101"/>
    <mergeCell ref="B90:C90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Manuel Andrade</cp:lastModifiedBy>
  <cp:lastPrinted>2023-02-10T19:03:25Z</cp:lastPrinted>
  <dcterms:created xsi:type="dcterms:W3CDTF">2020-11-27T12:49:26Z</dcterms:created>
  <dcterms:modified xsi:type="dcterms:W3CDTF">2023-03-02T15:52:37Z</dcterms:modified>
</cp:coreProperties>
</file>