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YHAIQUE\"/>
    </mc:Choice>
  </mc:AlternateContent>
  <bookViews>
    <workbookView xWindow="0" yWindow="0" windowWidth="28800" windowHeight="1173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F42" i="1"/>
  <c r="G42" i="1" s="1"/>
  <c r="F41" i="1"/>
  <c r="G41" i="1" s="1"/>
  <c r="F40" i="1"/>
  <c r="G40" i="1" s="1"/>
  <c r="G34" i="1"/>
  <c r="G24" i="1"/>
  <c r="G23" i="1"/>
  <c r="G22" i="1"/>
  <c r="G21" i="1"/>
  <c r="I71" i="1" l="1"/>
  <c r="I72" i="1"/>
  <c r="I73" i="1"/>
  <c r="G12" i="1" s="1"/>
  <c r="G55" i="1" s="1"/>
  <c r="G45" i="1"/>
  <c r="C75" i="1" s="1"/>
  <c r="G35" i="1"/>
  <c r="C74" i="1" s="1"/>
  <c r="G25" i="1"/>
  <c r="E9" i="1"/>
  <c r="G50" i="1"/>
  <c r="C76" i="1" s="1"/>
  <c r="G30" i="1"/>
  <c r="C72" i="1"/>
  <c r="C73" i="1"/>
  <c r="G52" i="1" l="1"/>
  <c r="G53" i="1" s="1"/>
  <c r="G54" i="1" l="1"/>
  <c r="G56" i="1" s="1"/>
  <c r="C77" i="1"/>
  <c r="C78" i="1" l="1"/>
  <c r="J83" i="1" l="1"/>
  <c r="E83" i="1"/>
  <c r="I83" i="1"/>
  <c r="C83" i="1"/>
  <c r="H83" i="1"/>
  <c r="D83" i="1"/>
  <c r="D75" i="1"/>
  <c r="D74" i="1"/>
  <c r="D72" i="1"/>
  <c r="D76" i="1"/>
  <c r="D77" i="1"/>
  <c r="D78" i="1" l="1"/>
</calcChain>
</file>

<file path=xl/sharedStrings.xml><?xml version="1.0" encoding="utf-8"?>
<sst xmlns="http://schemas.openxmlformats.org/spreadsheetml/2006/main" count="136" uniqueCount="100">
  <si>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</si>
  <si>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</si>
  <si>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</si>
  <si>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</si>
  <si>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</si>
  <si>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</si>
  <si>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</si>
  <si>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</si>
  <si>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</si>
  <si>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</si>
  <si>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</si>
  <si>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</si>
  <si>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</si>
  <si>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</si>
  <si>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</si>
  <si>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</si>
  <si>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</si>
  <si>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</si>
  <si>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</si>
  <si>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</si>
  <si>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</si>
  <si>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</si>
  <si>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</si>
  <si>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</si>
  <si>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</si>
  <si>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</si>
  <si>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</si>
  <si>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</si>
  <si>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</si>
  <si>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</si>
  <si>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</si>
  <si>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</si>
  <si>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</si>
  <si>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</si>
  <si>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</si>
  <si>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</si>
  <si>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</si>
  <si>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</si>
  <si>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</si>
  <si>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</si>
  <si>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</si>
  <si>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</si>
  <si>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</si>
  <si>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</si>
  <si>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</si>
  <si>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</si>
  <si>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</si>
  <si>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</si>
  <si>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</si>
  <si>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</si>
  <si>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</si>
  <si>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</si>
  <si>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</si>
  <si>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</si>
  <si>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</si>
  <si>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</si>
  <si>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</si>
  <si>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</si>
  <si>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</si>
  <si>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FARMACOS</t>
  </si>
  <si>
    <t>CB</t>
  </si>
  <si>
    <t>COSTOS DIRECTOS DE PRODUCCIÓN POR 30 VIENTRES(INCLUYE IVA)</t>
  </si>
  <si>
    <t>Rendimiento (kg/hà)</t>
  </si>
  <si>
    <t>Costo unitario ($/kg) (*)</t>
  </si>
  <si>
    <t>Sep-Oct</t>
  </si>
  <si>
    <t>MEDIO</t>
  </si>
  <si>
    <t>DE AYSEN</t>
  </si>
  <si>
    <t>COYHAIQUE</t>
  </si>
  <si>
    <t>NO HAY</t>
  </si>
  <si>
    <t>Anual</t>
  </si>
  <si>
    <t>TRASLADOS INTERNOS</t>
  </si>
  <si>
    <t>COSECHA DE PASTO</t>
  </si>
  <si>
    <t>FARDO</t>
  </si>
  <si>
    <t>UREA</t>
  </si>
  <si>
    <t>Sacos 25 kg</t>
  </si>
  <si>
    <t>SUPERFOSFATO TRIPLE</t>
  </si>
  <si>
    <t>AZUFRE</t>
  </si>
  <si>
    <t>OVINOS</t>
  </si>
  <si>
    <t>CORRIEDALE</t>
  </si>
  <si>
    <t>Ver Nota (8)</t>
  </si>
  <si>
    <t>NOV- ENERO</t>
  </si>
  <si>
    <t>FERIA-PREDIO</t>
  </si>
  <si>
    <t>NOV-ENERO</t>
  </si>
  <si>
    <t>MANTEN. CERCOS</t>
  </si>
  <si>
    <t>FERTILIZACION MANTEN.</t>
  </si>
  <si>
    <t>Sep- Nov</t>
  </si>
  <si>
    <t>ESQUILA</t>
  </si>
  <si>
    <t>Dic-Ene</t>
  </si>
  <si>
    <t>Ene-Mar</t>
  </si>
  <si>
    <t>INSUM. VETERINARIOS</t>
  </si>
  <si>
    <t>7. Los calculos se refieren a un rebaño de 100 vientres</t>
  </si>
  <si>
    <t>8. La estimación del Resultado económico es el siguiente</t>
  </si>
  <si>
    <t>Rend (Kg)</t>
  </si>
  <si>
    <t>Precio ($)</t>
  </si>
  <si>
    <t>Total</t>
  </si>
  <si>
    <t>Carne</t>
  </si>
  <si>
    <t>Lana</t>
  </si>
  <si>
    <t>Ingreso esperado</t>
  </si>
  <si>
    <t>ESCENARIOS COSTO UNITARIO  ($/kg) CARNE</t>
  </si>
  <si>
    <t>ESCENARIOS COSTO UNITARIO  ($/kg) 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</si>
</sst>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  <font>
      <b/>
      <sz val="7"/>
      <color theme="0"/>
      <name val="Calibri"/>
    </font>
    <font>
      <sz val="7"/>
      <color theme="0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auto="1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8" fillId="0" borderId="0" applyFont="0" applyFill="0" applyBorder="0" applyAlignment="0" applyProtection="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0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53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0" fontId="19" fillId="0" borderId="63" xfId="0" applyFont="1" applyFill="1" applyBorder="1" applyAlignment="1">
      <alignment horizontal="right" vertical="center"/>
    </xf>
    <xf numFmtId="0" fontId="19" fillId="0" borderId="63" xfId="0" applyFont="1" applyBorder="1" applyAlignment="1">
      <alignment horizontal="right" vertical="center"/>
    </xf>
    <xf numFmtId="0" fontId="20" fillId="0" borderId="63" xfId="0" applyFont="1" applyBorder="1" applyAlignment="1">
      <alignment horizontal="right" vertical="center"/>
    </xf>
    <xf numFmtId="17" fontId="20" fillId="0" borderId="63" xfId="0" applyNumberFormat="1" applyFont="1" applyBorder="1" applyAlignment="1">
      <alignment horizontal="right" vertical="center"/>
    </xf>
    <xf numFmtId="0" fontId="19" fillId="0" borderId="63" xfId="0" applyFont="1" applyBorder="1" applyAlignment="1">
      <alignment horizontal="right" vertical="center" wrapText="1"/>
    </xf>
    <xf numFmtId="166" fontId="19" fillId="10" borderId="63" xfId="1" applyNumberFormat="1" applyFont="1" applyFill="1" applyBorder="1" applyAlignment="1">
      <alignment horizontal="right" vertical="center" wrapText="1"/>
    </xf>
    <xf numFmtId="166" fontId="19" fillId="0" borderId="63" xfId="1" applyNumberFormat="1" applyFont="1" applyBorder="1" applyAlignment="1">
      <alignment horizontal="right" vertical="center" wrapText="1"/>
    </xf>
    <xf numFmtId="17" fontId="20" fillId="0" borderId="63" xfId="0" applyNumberFormat="1" applyFont="1" applyBorder="1" applyAlignment="1">
      <alignment horizontal="right" vertical="center" wrapText="1"/>
    </xf>
    <xf numFmtId="0" fontId="20" fillId="0" borderId="63" xfId="0" applyFont="1" applyBorder="1" applyAlignment="1">
      <alignment horizontal="right" vertical="center" wrapText="1"/>
    </xf>
    <xf numFmtId="0" fontId="20" fillId="10" borderId="63" xfId="0" applyFont="1" applyFill="1" applyBorder="1" applyAlignment="1">
      <alignment vertical="center"/>
    </xf>
    <xf numFmtId="0" fontId="20" fillId="10" borderId="63" xfId="0" applyFont="1" applyFill="1" applyBorder="1" applyAlignment="1">
      <alignment horizontal="center" vertical="center" wrapText="1"/>
    </xf>
    <xf numFmtId="0" fontId="20" fillId="10" borderId="63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left" vertical="center"/>
    </xf>
    <xf numFmtId="3" fontId="20" fillId="10" borderId="63" xfId="0" applyNumberFormat="1" applyFont="1" applyFill="1" applyBorder="1" applyAlignment="1">
      <alignment horizontal="center" vertical="center" wrapText="1"/>
    </xf>
    <xf numFmtId="9" fontId="20" fillId="10" borderId="63" xfId="0" applyNumberFormat="1" applyFont="1" applyFill="1" applyBorder="1" applyAlignment="1">
      <alignment horizontal="center" vertical="center" wrapText="1"/>
    </xf>
    <xf numFmtId="166" fontId="20" fillId="10" borderId="63" xfId="1" applyNumberFormat="1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vertical="center"/>
    </xf>
    <xf numFmtId="0" fontId="19" fillId="0" borderId="47" xfId="0" applyFont="1" applyFill="1" applyBorder="1" applyAlignment="1">
      <alignment vertical="center"/>
    </xf>
    <xf numFmtId="0" fontId="19" fillId="0" borderId="49" xfId="0" applyFont="1" applyFill="1" applyBorder="1" applyAlignment="1">
      <alignment vertical="center"/>
    </xf>
    <xf numFmtId="3" fontId="19" fillId="0" borderId="63" xfId="0" applyNumberFormat="1" applyFont="1" applyFill="1" applyBorder="1" applyAlignment="1">
      <alignment vertical="center"/>
    </xf>
    <xf numFmtId="0" fontId="22" fillId="9" borderId="66" xfId="0" applyFont="1" applyFill="1" applyBorder="1" applyAlignment="1">
      <alignment horizontal="center" vertical="center"/>
    </xf>
    <xf numFmtId="0" fontId="22" fillId="9" borderId="67" xfId="0" applyFont="1" applyFill="1" applyBorder="1" applyAlignment="1">
      <alignment horizontal="center" vertical="center"/>
    </xf>
    <xf numFmtId="0" fontId="22" fillId="9" borderId="68" xfId="0" applyFont="1" applyFill="1" applyBorder="1" applyAlignment="1">
      <alignment horizontal="center" vertical="center"/>
    </xf>
    <xf numFmtId="0" fontId="19" fillId="0" borderId="69" xfId="0" applyFont="1" applyFill="1" applyBorder="1" applyAlignment="1">
      <alignment vertical="center"/>
    </xf>
    <xf numFmtId="3" fontId="19" fillId="0" borderId="70" xfId="0" applyNumberFormat="1" applyFont="1" applyFill="1" applyBorder="1" applyAlignment="1">
      <alignment vertical="center"/>
    </xf>
    <xf numFmtId="3" fontId="23" fillId="9" borderId="74" xfId="0" applyNumberFormat="1" applyFont="1" applyFill="1" applyBorder="1" applyAlignment="1">
      <alignment vertical="center"/>
    </xf>
    <xf numFmtId="49" fontId="4" fillId="2" borderId="64" xfId="0" applyNumberFormat="1" applyFont="1" applyFill="1" applyBorder="1" applyAlignment="1">
      <alignment wrapText="1"/>
    </xf>
    <xf numFmtId="49" fontId="4" fillId="2" borderId="65" xfId="0" applyNumberFormat="1" applyFont="1" applyFill="1" applyBorder="1" applyAlignment="1">
      <alignment wrapText="1"/>
    </xf>
    <xf numFmtId="49" fontId="1" fillId="3" borderId="64" xfId="0" applyNumberFormat="1" applyFont="1" applyFill="1" applyBorder="1" applyAlignment="1">
      <alignment horizontal="center" vertical="center"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3" fillId="9" borderId="71" xfId="0" applyFont="1" applyFill="1" applyBorder="1" applyAlignment="1">
      <alignment horizontal="left" vertical="center"/>
    </xf>
    <xf numFmtId="0" fontId="23" fillId="9" borderId="72" xfId="0" applyFont="1" applyFill="1" applyBorder="1" applyAlignment="1">
      <alignment horizontal="left" vertical="center"/>
    </xf>
    <xf numFmtId="0" fontId="23" fillId="9" borderId="73" xfId="0" applyFont="1" applyFill="1" applyBorder="1" applyAlignment="1">
      <alignment horizontal="left" vertical="center"/>
    </xf>
    <xf numFmtId="49" fontId="17" fillId="9" borderId="75" xfId="0" applyNumberFormat="1" applyFont="1" applyFill="1" applyBorder="1" applyAlignment="1">
      <alignment horizontal="center" vertical="center"/>
    </xf>
    <xf numFmtId="49" fontId="17" fillId="9" borderId="76" xfId="0" applyNumberFormat="1" applyFont="1" applyFill="1" applyBorder="1" applyAlignment="1">
      <alignment horizontal="center" vertical="center"/>
    </xf>
    <xf numFmtId="49" fontId="17" fillId="9" borderId="77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J20" sqref="J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0" t="s">
        <v>77</v>
      </c>
      <c r="D9" s="7"/>
      <c r="E9" s="161" t="e">
        <f>#REF!</f>
        <v>#REF!</v>
      </c>
      <c r="F9" s="162"/>
      <c r="G9" s="135" t="s">
        <v>79</v>
      </c>
    </row>
    <row r="10" spans="1:7" ht="38.25" customHeight="1" x14ac:dyDescent="0.25">
      <c r="A10" s="5"/>
      <c r="B10" s="8" t="s">
        <v>1</v>
      </c>
      <c r="C10" s="131" t="s">
        <v>78</v>
      </c>
      <c r="D10" s="9"/>
      <c r="E10" s="159" t="s">
        <v>2</v>
      </c>
      <c r="F10" s="160"/>
      <c r="G10" s="134" t="s">
        <v>80</v>
      </c>
    </row>
    <row r="11" spans="1:7" ht="18" customHeight="1" x14ac:dyDescent="0.25">
      <c r="A11" s="5"/>
      <c r="B11" s="8" t="s">
        <v>3</v>
      </c>
      <c r="C11" s="131" t="s">
        <v>65</v>
      </c>
      <c r="D11" s="9"/>
      <c r="E11" s="163" t="s">
        <v>57</v>
      </c>
      <c r="F11" s="164"/>
      <c r="G11" s="135" t="s">
        <v>79</v>
      </c>
    </row>
    <row r="12" spans="1:7" ht="11.25" customHeight="1" x14ac:dyDescent="0.25">
      <c r="A12" s="5"/>
      <c r="B12" s="8" t="s">
        <v>4</v>
      </c>
      <c r="C12" s="131" t="s">
        <v>66</v>
      </c>
      <c r="D12" s="9"/>
      <c r="E12" s="10" t="s">
        <v>5</v>
      </c>
      <c r="F12" s="11"/>
      <c r="G12" s="136">
        <f>+I73</f>
        <v>10135000</v>
      </c>
    </row>
    <row r="13" spans="1:7" ht="11.25" customHeight="1" x14ac:dyDescent="0.25">
      <c r="A13" s="5"/>
      <c r="B13" s="8" t="s">
        <v>6</v>
      </c>
      <c r="C13" s="130" t="s">
        <v>67</v>
      </c>
      <c r="D13" s="9"/>
      <c r="E13" s="163" t="s">
        <v>7</v>
      </c>
      <c r="F13" s="164"/>
      <c r="G13" s="134" t="s">
        <v>81</v>
      </c>
    </row>
    <row r="14" spans="1:7" ht="13.5" customHeight="1" x14ac:dyDescent="0.25">
      <c r="A14" s="5"/>
      <c r="B14" s="8" t="s">
        <v>8</v>
      </c>
      <c r="C14" s="132" t="s">
        <v>67</v>
      </c>
      <c r="D14" s="9"/>
      <c r="E14" s="163" t="s">
        <v>9</v>
      </c>
      <c r="F14" s="164"/>
      <c r="G14" s="137" t="s">
        <v>82</v>
      </c>
    </row>
    <row r="15" spans="1:7" ht="25.5" customHeight="1" x14ac:dyDescent="0.25">
      <c r="A15" s="5"/>
      <c r="B15" s="8" t="s">
        <v>10</v>
      </c>
      <c r="C15" s="133">
        <v>44986</v>
      </c>
      <c r="D15" s="9"/>
      <c r="E15" s="165" t="s">
        <v>11</v>
      </c>
      <c r="F15" s="166"/>
      <c r="G15" s="138" t="s">
        <v>68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67" t="s">
        <v>61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39" t="s">
        <v>83</v>
      </c>
      <c r="C21" s="140" t="s">
        <v>19</v>
      </c>
      <c r="D21" s="140">
        <v>35</v>
      </c>
      <c r="E21" s="141" t="s">
        <v>69</v>
      </c>
      <c r="F21" s="136">
        <v>18000</v>
      </c>
      <c r="G21" s="136">
        <f>D21*F21</f>
        <v>630000</v>
      </c>
    </row>
    <row r="22" spans="1:7" ht="25.5" customHeight="1" x14ac:dyDescent="0.25">
      <c r="A22" s="17"/>
      <c r="B22" s="139" t="s">
        <v>84</v>
      </c>
      <c r="C22" s="140" t="s">
        <v>19</v>
      </c>
      <c r="D22" s="140">
        <v>30</v>
      </c>
      <c r="E22" s="141" t="s">
        <v>85</v>
      </c>
      <c r="F22" s="136">
        <v>18000</v>
      </c>
      <c r="G22" s="136">
        <f t="shared" ref="G22:G24" si="0">D22*F22</f>
        <v>540000</v>
      </c>
    </row>
    <row r="23" spans="1:7" ht="12.75" customHeight="1" x14ac:dyDescent="0.25">
      <c r="A23" s="17"/>
      <c r="B23" s="139" t="s">
        <v>70</v>
      </c>
      <c r="C23" s="140" t="s">
        <v>19</v>
      </c>
      <c r="D23" s="140">
        <v>15</v>
      </c>
      <c r="E23" s="141" t="s">
        <v>69</v>
      </c>
      <c r="F23" s="136">
        <v>18000</v>
      </c>
      <c r="G23" s="136">
        <f t="shared" si="0"/>
        <v>270000</v>
      </c>
    </row>
    <row r="24" spans="1:7" ht="12.75" customHeight="1" x14ac:dyDescent="0.25">
      <c r="A24" s="17"/>
      <c r="B24" s="139" t="s">
        <v>86</v>
      </c>
      <c r="C24" s="140" t="s">
        <v>19</v>
      </c>
      <c r="D24" s="140">
        <v>4</v>
      </c>
      <c r="E24" s="141" t="s">
        <v>87</v>
      </c>
      <c r="F24" s="136">
        <v>27500</v>
      </c>
      <c r="G24" s="136">
        <f t="shared" si="0"/>
        <v>110000</v>
      </c>
    </row>
    <row r="25" spans="1:7" ht="12" customHeight="1" x14ac:dyDescent="0.25">
      <c r="A25" s="2"/>
      <c r="B25" s="25" t="s">
        <v>20</v>
      </c>
      <c r="C25" s="26"/>
      <c r="D25" s="26"/>
      <c r="E25" s="26"/>
      <c r="F25" s="27"/>
      <c r="G25" s="28">
        <f>+G21+G22+G23+G24</f>
        <v>1550000</v>
      </c>
    </row>
    <row r="26" spans="1:7" ht="12" customHeight="1" x14ac:dyDescent="0.25">
      <c r="A26" s="5"/>
      <c r="B26" s="18"/>
      <c r="C26" s="20"/>
      <c r="D26" s="20"/>
      <c r="E26" s="20"/>
      <c r="F26" s="29"/>
      <c r="G26" s="29"/>
    </row>
    <row r="27" spans="1:7" ht="24" customHeight="1" x14ac:dyDescent="0.25">
      <c r="A27" s="61"/>
      <c r="B27" s="102" t="s">
        <v>21</v>
      </c>
      <c r="C27" s="103"/>
      <c r="D27" s="104"/>
      <c r="E27" s="104"/>
      <c r="F27" s="105"/>
      <c r="G27" s="105"/>
    </row>
    <row r="28" spans="1:7" ht="12" customHeight="1" x14ac:dyDescent="0.25">
      <c r="A28" s="61"/>
      <c r="B28" s="109" t="s">
        <v>13</v>
      </c>
      <c r="C28" s="110" t="s">
        <v>14</v>
      </c>
      <c r="D28" s="110" t="s">
        <v>15</v>
      </c>
      <c r="E28" s="111" t="s">
        <v>16</v>
      </c>
      <c r="F28" s="110" t="s">
        <v>17</v>
      </c>
      <c r="G28" s="112" t="s">
        <v>18</v>
      </c>
    </row>
    <row r="29" spans="1:7" ht="12" customHeight="1" x14ac:dyDescent="0.25">
      <c r="A29" s="61"/>
      <c r="B29" s="113"/>
      <c r="C29" s="34"/>
      <c r="D29" s="34"/>
      <c r="E29" s="34"/>
      <c r="F29" s="101"/>
      <c r="G29" s="114"/>
    </row>
    <row r="30" spans="1:7" ht="12" customHeight="1" x14ac:dyDescent="0.25">
      <c r="A30" s="2"/>
      <c r="B30" s="115" t="s">
        <v>22</v>
      </c>
      <c r="C30" s="116"/>
      <c r="D30" s="116"/>
      <c r="E30" s="116"/>
      <c r="F30" s="117"/>
      <c r="G30" s="118">
        <f>SUM(G29)</f>
        <v>0</v>
      </c>
    </row>
    <row r="31" spans="1:7" ht="12" customHeight="1" x14ac:dyDescent="0.25">
      <c r="A31" s="5"/>
      <c r="B31" s="106"/>
      <c r="C31" s="107"/>
      <c r="D31" s="107"/>
      <c r="E31" s="107"/>
      <c r="F31" s="108"/>
      <c r="G31" s="108"/>
    </row>
    <row r="32" spans="1:7" ht="24" customHeight="1" x14ac:dyDescent="0.25">
      <c r="A32" s="61"/>
      <c r="B32" s="102" t="s">
        <v>23</v>
      </c>
      <c r="C32" s="103"/>
      <c r="D32" s="104"/>
      <c r="E32" s="104"/>
      <c r="F32" s="105"/>
      <c r="G32" s="105"/>
    </row>
    <row r="33" spans="1:7" ht="12.75" customHeight="1" x14ac:dyDescent="0.25">
      <c r="A33" s="61"/>
      <c r="B33" s="119" t="s">
        <v>13</v>
      </c>
      <c r="C33" s="120" t="s">
        <v>14</v>
      </c>
      <c r="D33" s="120" t="s">
        <v>58</v>
      </c>
      <c r="E33" s="120" t="s">
        <v>16</v>
      </c>
      <c r="F33" s="121" t="s">
        <v>17</v>
      </c>
      <c r="G33" s="122" t="s">
        <v>18</v>
      </c>
    </row>
    <row r="34" spans="1:7" ht="12.75" customHeight="1" x14ac:dyDescent="0.25">
      <c r="A34" s="61"/>
      <c r="B34" s="142" t="s">
        <v>71</v>
      </c>
      <c r="C34" s="143" t="s">
        <v>72</v>
      </c>
      <c r="D34" s="143">
        <v>360</v>
      </c>
      <c r="E34" s="144" t="s">
        <v>88</v>
      </c>
      <c r="F34" s="136">
        <v>1800</v>
      </c>
      <c r="G34" s="136">
        <f t="shared" ref="G34" si="1">+D34*F34</f>
        <v>648000</v>
      </c>
    </row>
    <row r="35" spans="1:7" ht="12.75" customHeight="1" x14ac:dyDescent="0.25">
      <c r="A35" s="17"/>
      <c r="B35" s="123" t="s">
        <v>24</v>
      </c>
      <c r="C35" s="124"/>
      <c r="D35" s="124"/>
      <c r="E35" s="124"/>
      <c r="F35" s="125"/>
      <c r="G35" s="126">
        <f>+G34</f>
        <v>648000</v>
      </c>
    </row>
    <row r="36" spans="1:7" ht="12.75" customHeight="1" x14ac:dyDescent="0.25">
      <c r="A36" s="17"/>
      <c r="B36" s="106"/>
      <c r="C36" s="107"/>
      <c r="D36" s="107"/>
      <c r="E36" s="107"/>
      <c r="F36" s="108"/>
      <c r="G36" s="108"/>
    </row>
    <row r="37" spans="1:7" ht="15" x14ac:dyDescent="0.25">
      <c r="A37" s="17"/>
      <c r="B37" s="30" t="s">
        <v>25</v>
      </c>
      <c r="C37" s="31"/>
      <c r="D37" s="32"/>
      <c r="E37" s="32"/>
      <c r="F37" s="33"/>
      <c r="G37" s="33"/>
    </row>
    <row r="38" spans="1:7" ht="12.75" customHeight="1" x14ac:dyDescent="0.25">
      <c r="A38" s="17"/>
      <c r="B38" s="39" t="s">
        <v>26</v>
      </c>
      <c r="C38" s="39" t="s">
        <v>27</v>
      </c>
      <c r="D38" s="39" t="s">
        <v>28</v>
      </c>
      <c r="E38" s="39" t="s">
        <v>16</v>
      </c>
      <c r="F38" s="39" t="s">
        <v>17</v>
      </c>
      <c r="G38" s="39" t="s">
        <v>18</v>
      </c>
    </row>
    <row r="39" spans="1:7" ht="25.5" customHeight="1" x14ac:dyDescent="0.25">
      <c r="A39" s="17"/>
      <c r="B39" s="145" t="s">
        <v>29</v>
      </c>
      <c r="C39" s="143"/>
      <c r="D39" s="143"/>
      <c r="E39" s="143"/>
      <c r="F39" s="136"/>
      <c r="G39" s="136"/>
    </row>
    <row r="40" spans="1:7" ht="25.5" customHeight="1" x14ac:dyDescent="0.25">
      <c r="A40" s="17"/>
      <c r="B40" s="142" t="s">
        <v>73</v>
      </c>
      <c r="C40" s="143" t="s">
        <v>74</v>
      </c>
      <c r="D40" s="143">
        <v>8</v>
      </c>
      <c r="E40" s="143" t="s">
        <v>64</v>
      </c>
      <c r="F40" s="136">
        <f>30765*1.19</f>
        <v>36610.35</v>
      </c>
      <c r="G40" s="136">
        <f t="shared" ref="G40:G44" si="2">+D40*F40</f>
        <v>292882.8</v>
      </c>
    </row>
    <row r="41" spans="1:7" ht="25.5" customHeight="1" x14ac:dyDescent="0.25">
      <c r="A41" s="17"/>
      <c r="B41" s="142" t="s">
        <v>75</v>
      </c>
      <c r="C41" s="143" t="s">
        <v>74</v>
      </c>
      <c r="D41" s="143">
        <v>8</v>
      </c>
      <c r="E41" s="143" t="s">
        <v>64</v>
      </c>
      <c r="F41" s="136">
        <f>27339*1.19</f>
        <v>32533.41</v>
      </c>
      <c r="G41" s="136">
        <f t="shared" si="2"/>
        <v>260267.28</v>
      </c>
    </row>
    <row r="42" spans="1:7" ht="12.75" customHeight="1" x14ac:dyDescent="0.25">
      <c r="A42" s="17"/>
      <c r="B42" s="142" t="s">
        <v>76</v>
      </c>
      <c r="C42" s="143" t="s">
        <v>74</v>
      </c>
      <c r="D42" s="143">
        <v>1</v>
      </c>
      <c r="E42" s="143" t="s">
        <v>64</v>
      </c>
      <c r="F42" s="136">
        <f>27004*1.19</f>
        <v>32134.76</v>
      </c>
      <c r="G42" s="136">
        <f t="shared" si="2"/>
        <v>32134.76</v>
      </c>
    </row>
    <row r="43" spans="1:7" ht="12.75" customHeight="1" x14ac:dyDescent="0.25">
      <c r="A43" s="17"/>
      <c r="B43" s="145" t="s">
        <v>59</v>
      </c>
      <c r="C43" s="143"/>
      <c r="D43" s="143"/>
      <c r="E43" s="143"/>
      <c r="F43" s="136"/>
      <c r="G43" s="136"/>
    </row>
    <row r="44" spans="1:7" ht="12.75" customHeight="1" x14ac:dyDescent="0.25">
      <c r="A44" s="17"/>
      <c r="B44" s="142" t="s">
        <v>89</v>
      </c>
      <c r="C44" s="143" t="s">
        <v>60</v>
      </c>
      <c r="D44" s="143">
        <v>100</v>
      </c>
      <c r="E44" s="143" t="s">
        <v>64</v>
      </c>
      <c r="F44" s="136">
        <v>3024</v>
      </c>
      <c r="G44" s="136">
        <f t="shared" si="2"/>
        <v>302400</v>
      </c>
    </row>
    <row r="45" spans="1:7" ht="25.5" customHeight="1" x14ac:dyDescent="0.25">
      <c r="A45" s="17"/>
      <c r="B45" s="40" t="s">
        <v>30</v>
      </c>
      <c r="C45" s="41"/>
      <c r="D45" s="41"/>
      <c r="E45" s="41"/>
      <c r="F45" s="42"/>
      <c r="G45" s="43">
        <f>+G40+G41+G42+G44</f>
        <v>887684.84</v>
      </c>
    </row>
    <row r="46" spans="1:7" ht="12.75" customHeight="1" x14ac:dyDescent="0.25">
      <c r="A46" s="17"/>
      <c r="B46" s="35"/>
      <c r="C46" s="36"/>
      <c r="D46" s="36"/>
      <c r="E46" s="44"/>
      <c r="F46" s="37"/>
      <c r="G46" s="37"/>
    </row>
    <row r="47" spans="1:7" ht="15" x14ac:dyDescent="0.25">
      <c r="A47" s="5"/>
      <c r="B47" s="30" t="s">
        <v>31</v>
      </c>
      <c r="C47" s="31"/>
      <c r="D47" s="32"/>
      <c r="E47" s="32"/>
      <c r="F47" s="33"/>
      <c r="G47" s="33"/>
    </row>
    <row r="48" spans="1:7" ht="12" customHeight="1" x14ac:dyDescent="0.25">
      <c r="A48" s="2"/>
      <c r="B48" s="38" t="s">
        <v>32</v>
      </c>
      <c r="C48" s="39" t="s">
        <v>27</v>
      </c>
      <c r="D48" s="39" t="s">
        <v>28</v>
      </c>
      <c r="E48" s="38" t="s">
        <v>16</v>
      </c>
      <c r="F48" s="39" t="s">
        <v>17</v>
      </c>
      <c r="G48" s="38" t="s">
        <v>18</v>
      </c>
    </row>
    <row r="49" spans="1:11" ht="12" customHeight="1" x14ac:dyDescent="0.25">
      <c r="A49" s="5"/>
      <c r="B49" s="139"/>
      <c r="C49" s="146"/>
      <c r="D49" s="147"/>
      <c r="E49" s="141"/>
      <c r="F49" s="148"/>
      <c r="G49" s="135"/>
    </row>
    <row r="50" spans="1:11" ht="12" customHeight="1" x14ac:dyDescent="0.25">
      <c r="A50" s="5"/>
      <c r="B50" s="45" t="s">
        <v>33</v>
      </c>
      <c r="C50" s="46"/>
      <c r="D50" s="46"/>
      <c r="E50" s="46"/>
      <c r="F50" s="47"/>
      <c r="G50" s="48">
        <f>SUM(G49)</f>
        <v>0</v>
      </c>
    </row>
    <row r="51" spans="1:11" ht="24" customHeight="1" x14ac:dyDescent="0.25">
      <c r="A51" s="5"/>
      <c r="B51" s="64"/>
      <c r="C51" s="64"/>
      <c r="D51" s="64"/>
      <c r="E51" s="64"/>
      <c r="F51" s="65"/>
      <c r="G51" s="65"/>
      <c r="K51" s="100"/>
    </row>
    <row r="52" spans="1:11" ht="12.75" customHeight="1" x14ac:dyDescent="0.25">
      <c r="A52" s="17"/>
      <c r="B52" s="66" t="s">
        <v>34</v>
      </c>
      <c r="C52" s="67"/>
      <c r="D52" s="67"/>
      <c r="E52" s="67"/>
      <c r="F52" s="67"/>
      <c r="G52" s="68">
        <f>+G50+G45+G35+G30+G25</f>
        <v>3085684.84</v>
      </c>
      <c r="K52" s="100"/>
    </row>
    <row r="53" spans="1:11" ht="12.75" customHeight="1" x14ac:dyDescent="0.25">
      <c r="A53" s="17"/>
      <c r="B53" s="69" t="s">
        <v>35</v>
      </c>
      <c r="C53" s="50"/>
      <c r="D53" s="50"/>
      <c r="E53" s="50"/>
      <c r="F53" s="50"/>
      <c r="G53" s="70">
        <f>G52*0.05</f>
        <v>154284.242</v>
      </c>
    </row>
    <row r="54" spans="1:11" ht="12.75" customHeight="1" x14ac:dyDescent="0.25">
      <c r="A54" s="17"/>
      <c r="B54" s="71" t="s">
        <v>36</v>
      </c>
      <c r="C54" s="49"/>
      <c r="D54" s="49"/>
      <c r="E54" s="49"/>
      <c r="F54" s="49"/>
      <c r="G54" s="72">
        <f>G53+G52</f>
        <v>3239969.0819999999</v>
      </c>
    </row>
    <row r="55" spans="1:11" ht="12.75" customHeight="1" x14ac:dyDescent="0.25">
      <c r="A55" s="17"/>
      <c r="B55" s="69" t="s">
        <v>37</v>
      </c>
      <c r="C55" s="50"/>
      <c r="D55" s="50"/>
      <c r="E55" s="50"/>
      <c r="F55" s="50"/>
      <c r="G55" s="70">
        <f>G12</f>
        <v>10135000</v>
      </c>
    </row>
    <row r="56" spans="1:11" ht="12.75" customHeight="1" x14ac:dyDescent="0.25">
      <c r="A56" s="17"/>
      <c r="B56" s="73" t="s">
        <v>38</v>
      </c>
      <c r="C56" s="74"/>
      <c r="D56" s="74"/>
      <c r="E56" s="74"/>
      <c r="F56" s="74"/>
      <c r="G56" s="75">
        <f>G55-G54</f>
        <v>6895030.9179999996</v>
      </c>
    </row>
    <row r="57" spans="1:11" ht="12.75" customHeight="1" x14ac:dyDescent="0.25">
      <c r="A57" s="17"/>
      <c r="B57" s="62" t="s">
        <v>39</v>
      </c>
      <c r="C57" s="63"/>
      <c r="D57" s="63"/>
      <c r="E57" s="63"/>
      <c r="F57" s="63"/>
      <c r="G57" s="58"/>
    </row>
    <row r="58" spans="1:11" ht="12.75" customHeight="1" thickBot="1" x14ac:dyDescent="0.3">
      <c r="A58" s="17"/>
      <c r="B58" s="76"/>
      <c r="C58" s="63"/>
      <c r="D58" s="63"/>
      <c r="E58" s="63"/>
      <c r="F58" s="63"/>
      <c r="G58" s="58"/>
    </row>
    <row r="59" spans="1:11" ht="12.75" customHeight="1" x14ac:dyDescent="0.25">
      <c r="A59" s="61"/>
      <c r="B59" s="88" t="s">
        <v>40</v>
      </c>
      <c r="C59" s="89"/>
      <c r="D59" s="89"/>
      <c r="E59" s="89"/>
      <c r="F59" s="90"/>
      <c r="G59" s="58"/>
    </row>
    <row r="60" spans="1:11" ht="12.75" customHeight="1" x14ac:dyDescent="0.25">
      <c r="A60" s="61"/>
      <c r="B60" s="91" t="s">
        <v>41</v>
      </c>
      <c r="C60" s="60"/>
      <c r="D60" s="60"/>
      <c r="E60" s="60"/>
      <c r="F60" s="92"/>
      <c r="G60" s="58"/>
    </row>
    <row r="61" spans="1:11" ht="12.75" customHeight="1" x14ac:dyDescent="0.25">
      <c r="A61" s="61"/>
      <c r="B61" s="91" t="s">
        <v>42</v>
      </c>
      <c r="C61" s="60"/>
      <c r="D61" s="60"/>
      <c r="E61" s="60"/>
      <c r="F61" s="92"/>
      <c r="G61" s="58"/>
    </row>
    <row r="62" spans="1:11" ht="13.5" customHeight="1" x14ac:dyDescent="0.25">
      <c r="A62" s="61"/>
      <c r="B62" s="91" t="s">
        <v>43</v>
      </c>
      <c r="C62" s="60"/>
      <c r="D62" s="60"/>
      <c r="E62" s="60"/>
      <c r="F62" s="92"/>
      <c r="G62" s="58"/>
    </row>
    <row r="63" spans="1:11" ht="12" customHeight="1" x14ac:dyDescent="0.25">
      <c r="A63" s="61"/>
      <c r="B63" s="91" t="s">
        <v>44</v>
      </c>
      <c r="C63" s="60"/>
      <c r="D63" s="60"/>
      <c r="E63" s="60"/>
      <c r="F63" s="92"/>
      <c r="G63" s="58"/>
    </row>
    <row r="64" spans="1:11" ht="12" customHeight="1" x14ac:dyDescent="0.25">
      <c r="A64" s="61"/>
      <c r="B64" s="91" t="s">
        <v>45</v>
      </c>
      <c r="C64" s="60"/>
      <c r="D64" s="60"/>
      <c r="E64" s="60"/>
      <c r="F64" s="92"/>
      <c r="G64" s="58"/>
    </row>
    <row r="65" spans="1:9" ht="24" customHeight="1" x14ac:dyDescent="0.25">
      <c r="A65" s="61"/>
      <c r="B65" s="91" t="s">
        <v>46</v>
      </c>
      <c r="C65" s="60"/>
      <c r="D65" s="60"/>
      <c r="E65" s="60"/>
      <c r="F65" s="92"/>
      <c r="G65" s="58"/>
    </row>
    <row r="66" spans="1:9" ht="12.75" customHeight="1" x14ac:dyDescent="0.25">
      <c r="A66" s="61"/>
      <c r="B66" s="150" t="s">
        <v>90</v>
      </c>
      <c r="C66" s="60"/>
      <c r="D66" s="60"/>
      <c r="E66" s="60"/>
      <c r="F66" s="92"/>
      <c r="G66" s="58"/>
    </row>
    <row r="67" spans="1:9" ht="12.75" customHeight="1" thickBot="1" x14ac:dyDescent="0.3">
      <c r="A67" s="61"/>
      <c r="B67" s="151" t="s">
        <v>91</v>
      </c>
      <c r="C67" s="93"/>
      <c r="D67" s="93"/>
      <c r="E67" s="93"/>
      <c r="F67" s="94"/>
      <c r="G67" s="58"/>
    </row>
    <row r="68" spans="1:9" ht="13.5" customHeight="1" x14ac:dyDescent="0.25">
      <c r="A68" s="5"/>
      <c r="B68" s="149"/>
      <c r="F68" s="52"/>
      <c r="G68" s="58"/>
    </row>
    <row r="69" spans="1:9" ht="12" customHeight="1" thickBot="1" x14ac:dyDescent="0.3">
      <c r="A69" s="2"/>
      <c r="B69" s="86"/>
      <c r="F69" s="52"/>
      <c r="G69" s="58"/>
    </row>
    <row r="70" spans="1:9" ht="12" customHeight="1" thickBot="1" x14ac:dyDescent="0.3">
      <c r="A70" s="61"/>
      <c r="B70" s="128" t="s">
        <v>47</v>
      </c>
      <c r="C70" s="129"/>
      <c r="D70" s="85"/>
      <c r="E70" s="52"/>
      <c r="F70" s="153" t="s">
        <v>32</v>
      </c>
      <c r="G70" s="154" t="s">
        <v>92</v>
      </c>
      <c r="H70" s="154" t="s">
        <v>93</v>
      </c>
      <c r="I70" s="155" t="s">
        <v>94</v>
      </c>
    </row>
    <row r="71" spans="1:9" ht="12" customHeight="1" x14ac:dyDescent="0.25">
      <c r="A71" s="61"/>
      <c r="B71" s="78" t="s">
        <v>32</v>
      </c>
      <c r="C71" s="53" t="s">
        <v>48</v>
      </c>
      <c r="D71" s="79" t="s">
        <v>49</v>
      </c>
      <c r="E71" s="52"/>
      <c r="F71" s="156" t="s">
        <v>95</v>
      </c>
      <c r="G71" s="152">
        <v>2000</v>
      </c>
      <c r="H71" s="152">
        <v>5000</v>
      </c>
      <c r="I71" s="157">
        <f>G71*H71</f>
        <v>10000000</v>
      </c>
    </row>
    <row r="72" spans="1:9" ht="12" customHeight="1" x14ac:dyDescent="0.25">
      <c r="A72" s="61"/>
      <c r="B72" s="80" t="s">
        <v>50</v>
      </c>
      <c r="C72" s="54">
        <f>+G25</f>
        <v>1550000</v>
      </c>
      <c r="D72" s="81">
        <f>(C72/C78)</f>
        <v>0.47839962690113103</v>
      </c>
      <c r="E72" s="52"/>
      <c r="F72" s="156" t="s">
        <v>96</v>
      </c>
      <c r="G72" s="152">
        <v>450</v>
      </c>
      <c r="H72" s="152">
        <v>300</v>
      </c>
      <c r="I72" s="157">
        <f>G72*H72</f>
        <v>135000</v>
      </c>
    </row>
    <row r="73" spans="1:9" ht="12" customHeight="1" thickBot="1" x14ac:dyDescent="0.3">
      <c r="A73" s="61"/>
      <c r="B73" s="80" t="s">
        <v>51</v>
      </c>
      <c r="C73" s="54">
        <f>+G30</f>
        <v>0</v>
      </c>
      <c r="D73" s="81">
        <v>0</v>
      </c>
      <c r="E73" s="52"/>
      <c r="F73" s="169" t="s">
        <v>97</v>
      </c>
      <c r="G73" s="170"/>
      <c r="H73" s="171"/>
      <c r="I73" s="158">
        <f>SUM(I71:I72)</f>
        <v>10135000</v>
      </c>
    </row>
    <row r="74" spans="1:9" ht="12" customHeight="1" x14ac:dyDescent="0.25">
      <c r="A74" s="61"/>
      <c r="B74" s="80" t="s">
        <v>52</v>
      </c>
      <c r="C74" s="54">
        <f>+G35</f>
        <v>648000</v>
      </c>
      <c r="D74" s="81">
        <f>(C74/C78)</f>
        <v>0.20000190853673092</v>
      </c>
      <c r="E74" s="52"/>
      <c r="F74" s="57"/>
      <c r="G74" s="58"/>
    </row>
    <row r="75" spans="1:9" ht="12" customHeight="1" x14ac:dyDescent="0.25">
      <c r="A75" s="61"/>
      <c r="B75" s="80" t="s">
        <v>26</v>
      </c>
      <c r="C75" s="54">
        <f>+G45</f>
        <v>887684.84</v>
      </c>
      <c r="D75" s="81">
        <f>(C75/C78)</f>
        <v>0.27397941694309041</v>
      </c>
      <c r="E75" s="52"/>
      <c r="F75" s="57"/>
      <c r="G75" s="58"/>
    </row>
    <row r="76" spans="1:9" ht="12.75" customHeight="1" x14ac:dyDescent="0.25">
      <c r="A76" s="61"/>
      <c r="B76" s="80" t="s">
        <v>53</v>
      </c>
      <c r="C76" s="55">
        <f>+G50</f>
        <v>0</v>
      </c>
      <c r="D76" s="81">
        <f>(C76/C78)</f>
        <v>0</v>
      </c>
      <c r="E76" s="57"/>
      <c r="F76" s="57"/>
      <c r="G76" s="58"/>
    </row>
    <row r="77" spans="1:9" ht="12" customHeight="1" x14ac:dyDescent="0.25">
      <c r="A77" s="61"/>
      <c r="B77" s="80" t="s">
        <v>54</v>
      </c>
      <c r="C77" s="55">
        <f>+G53</f>
        <v>154284.242</v>
      </c>
      <c r="D77" s="81">
        <f>(C77/C78)</f>
        <v>4.7619047619047616E-2</v>
      </c>
      <c r="E77" s="57"/>
      <c r="F77" s="63"/>
      <c r="G77" s="58"/>
    </row>
    <row r="78" spans="1:9" ht="12" customHeight="1" thickBot="1" x14ac:dyDescent="0.3">
      <c r="A78" s="61"/>
      <c r="B78" s="82" t="s">
        <v>55</v>
      </c>
      <c r="C78" s="83">
        <f>SUM(C72:C77)</f>
        <v>3239969.0819999999</v>
      </c>
      <c r="D78" s="84">
        <f>SUM(D72:D77)</f>
        <v>1</v>
      </c>
      <c r="E78" s="57"/>
      <c r="F78" s="63"/>
      <c r="G78" s="58"/>
    </row>
    <row r="79" spans="1:9" ht="12" customHeight="1" x14ac:dyDescent="0.25">
      <c r="A79" s="61"/>
      <c r="B79" s="76"/>
      <c r="C79" s="63"/>
      <c r="D79" s="63"/>
      <c r="E79" s="63"/>
      <c r="F79" s="56"/>
      <c r="G79" s="58"/>
    </row>
    <row r="80" spans="1:9" ht="12" customHeight="1" thickBot="1" x14ac:dyDescent="0.3">
      <c r="A80" s="61"/>
      <c r="B80" s="77"/>
      <c r="C80" s="63"/>
      <c r="D80" s="63"/>
      <c r="E80" s="63"/>
      <c r="F80" s="95"/>
      <c r="G80" s="59"/>
    </row>
    <row r="81" spans="1:10" ht="12" customHeight="1" thickBot="1" x14ac:dyDescent="0.3">
      <c r="A81" s="61"/>
      <c r="B81" s="172" t="s">
        <v>98</v>
      </c>
      <c r="C81" s="173"/>
      <c r="D81" s="173"/>
      <c r="E81" s="174"/>
      <c r="F81" s="95"/>
      <c r="G81" s="172" t="s">
        <v>99</v>
      </c>
      <c r="H81" s="173"/>
      <c r="I81" s="173"/>
      <c r="J81" s="174"/>
    </row>
    <row r="82" spans="1:10" ht="12" customHeight="1" x14ac:dyDescent="0.25">
      <c r="A82" s="61"/>
      <c r="B82" s="96" t="s">
        <v>62</v>
      </c>
      <c r="C82" s="97">
        <v>1500</v>
      </c>
      <c r="D82" s="127">
        <v>2000</v>
      </c>
      <c r="E82" s="98">
        <v>3200</v>
      </c>
      <c r="F82" s="60"/>
      <c r="G82" s="96" t="s">
        <v>62</v>
      </c>
      <c r="H82" s="97">
        <v>250</v>
      </c>
      <c r="I82" s="127">
        <v>450</v>
      </c>
      <c r="J82" s="98">
        <v>600</v>
      </c>
    </row>
    <row r="83" spans="1:10" ht="12.75" customHeight="1" thickBot="1" x14ac:dyDescent="0.3">
      <c r="A83" s="61"/>
      <c r="B83" s="82" t="s">
        <v>63</v>
      </c>
      <c r="C83" s="83">
        <f>+C78/C82</f>
        <v>2159.9793879999997</v>
      </c>
      <c r="D83" s="83">
        <f>+C78/D82</f>
        <v>1619.984541</v>
      </c>
      <c r="E83" s="99">
        <f>+C78/E82</f>
        <v>1012.490338125</v>
      </c>
      <c r="G83" s="82" t="s">
        <v>63</v>
      </c>
      <c r="H83" s="83">
        <f>+C78/H82</f>
        <v>12959.876328</v>
      </c>
      <c r="I83" s="83">
        <f>+C78/I82</f>
        <v>7199.9312933333331</v>
      </c>
      <c r="J83" s="83">
        <f>+C78/J82</f>
        <v>5399.9484700000003</v>
      </c>
    </row>
    <row r="84" spans="1:10" ht="12.75" customHeight="1" x14ac:dyDescent="0.25">
      <c r="A84" s="61"/>
      <c r="B84" s="87" t="s">
        <v>56</v>
      </c>
      <c r="G84" s="87" t="s">
        <v>56</v>
      </c>
    </row>
    <row r="85" spans="1:10" ht="15" customHeight="1" x14ac:dyDescent="0.25">
      <c r="A85" s="61"/>
    </row>
    <row r="86" spans="1:10" ht="12" customHeight="1" x14ac:dyDescent="0.25">
      <c r="A86" s="61"/>
    </row>
    <row r="87" spans="1:10" ht="12" customHeight="1" x14ac:dyDescent="0.25">
      <c r="A87" s="61"/>
    </row>
    <row r="88" spans="1:10" ht="12" customHeight="1" x14ac:dyDescent="0.25">
      <c r="A88" s="61"/>
    </row>
    <row r="89" spans="1:10" ht="12" customHeight="1" x14ac:dyDescent="0.25">
      <c r="A89" s="61"/>
    </row>
    <row r="90" spans="1:10" ht="12" customHeight="1" x14ac:dyDescent="0.25">
      <c r="A90" s="61"/>
    </row>
    <row r="91" spans="1:10" ht="12" customHeight="1" x14ac:dyDescent="0.25">
      <c r="A91" s="61"/>
    </row>
    <row r="92" spans="1:10" ht="12" customHeight="1" x14ac:dyDescent="0.25">
      <c r="A92" s="61"/>
    </row>
    <row r="93" spans="1:10" ht="12.75" customHeight="1" x14ac:dyDescent="0.25">
      <c r="A93" s="61"/>
    </row>
    <row r="94" spans="1:10" ht="12" customHeight="1" x14ac:dyDescent="0.25">
      <c r="A94" s="61"/>
    </row>
    <row r="95" spans="1:10" ht="12.75" customHeight="1" x14ac:dyDescent="0.25">
      <c r="A95" s="61"/>
    </row>
    <row r="96" spans="1:10" ht="12" customHeight="1" x14ac:dyDescent="0.25">
      <c r="A96" s="51"/>
    </row>
    <row r="97" spans="1:1" ht="12" customHeight="1" x14ac:dyDescent="0.25">
      <c r="A97" s="61"/>
    </row>
    <row r="98" spans="1:1" ht="12.75" customHeight="1" x14ac:dyDescent="0.25">
      <c r="A98" s="61"/>
    </row>
    <row r="99" spans="1:1" ht="15.6" customHeight="1" x14ac:dyDescent="0.25">
      <c r="A99" s="61"/>
    </row>
  </sheetData>
  <mergeCells count="10">
    <mergeCell ref="F73:H73"/>
    <mergeCell ref="G81:J81"/>
    <mergeCell ref="B81:E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2023-04-27T20:28:18Z</dcterms:modified>
</cp:coreProperties>
</file>