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arrasco\Desktop\Área Calbuco\PROGRAMAS DE INDAP CALBUCO\Creditos\2023\Fichas técnicas\"/>
    </mc:Choice>
  </mc:AlternateContent>
  <bookViews>
    <workbookView xWindow="0" yWindow="0" windowWidth="19560" windowHeight="7740"/>
  </bookViews>
  <sheets>
    <sheet name="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2" i="1" l="1"/>
  <c r="C92" i="1"/>
  <c r="E86" i="1" l="1"/>
  <c r="C87" i="1"/>
  <c r="G43" i="1"/>
  <c r="G22" i="1"/>
  <c r="G23" i="1"/>
  <c r="G45" i="1" l="1"/>
  <c r="D92" i="1" l="1"/>
  <c r="E84" i="1" l="1"/>
  <c r="E85" i="1"/>
  <c r="E83" i="1"/>
  <c r="G42" i="1"/>
  <c r="E87" i="1" l="1"/>
  <c r="G12" i="1" s="1"/>
  <c r="C74" i="1"/>
  <c r="G51" i="1" l="1"/>
  <c r="G52" i="1" s="1"/>
  <c r="C77" i="1" s="1"/>
  <c r="G46" i="1"/>
  <c r="G44" i="1"/>
  <c r="G41" i="1"/>
  <c r="G35" i="1"/>
  <c r="G25" i="1"/>
  <c r="G24" i="1"/>
  <c r="G21" i="1"/>
  <c r="G57" i="1"/>
  <c r="G47" i="1" l="1"/>
  <c r="C76" i="1" s="1"/>
  <c r="G26" i="1"/>
  <c r="G36" i="1"/>
  <c r="C75" i="1" s="1"/>
  <c r="G54" i="1" l="1"/>
  <c r="G55" i="1" s="1"/>
  <c r="C73" i="1"/>
  <c r="G56" i="1" l="1"/>
  <c r="C78" i="1"/>
  <c r="C79" i="1" s="1"/>
  <c r="D93" i="1" l="1"/>
  <c r="C93" i="1"/>
  <c r="E93" i="1"/>
  <c r="D78" i="1"/>
  <c r="D76" i="1"/>
  <c r="D75" i="1"/>
  <c r="D77" i="1"/>
  <c r="G58" i="1"/>
  <c r="D73" i="1"/>
  <c r="D79" i="1" l="1"/>
</calcChain>
</file>

<file path=xl/sharedStrings.xml><?xml version="1.0" encoding="utf-8"?>
<sst xmlns="http://schemas.openxmlformats.org/spreadsheetml/2006/main" count="138" uniqueCount="110">
  <si>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</si>
  <si>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</si>
  <si>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</si>
  <si>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</si>
  <si>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</si>
  <si>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</si>
  <si>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</si>
  <si>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</si>
  <si>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</si>
  <si>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</si>
  <si>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</si>
  <si>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</si>
  <si>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</si>
  <si>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</si>
  <si>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</si>
  <si>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</si>
  <si>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</si>
  <si>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</si>
  <si>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</si>
  <si>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</si>
  <si>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</si>
  <si>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</si>
  <si>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</si>
  <si>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</si>
  <si>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</si>
  <si>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</si>
  <si>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</si>
  <si>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</si>
  <si>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</si>
  <si>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</si>
  <si>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</si>
  <si>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</si>
  <si>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</si>
  <si>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</si>
  <si>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</si>
  <si>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</si>
  <si>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</si>
  <si>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</si>
  <si>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</si>
  <si>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</si>
  <si>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</si>
  <si>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</si>
  <si>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</si>
  <si>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</si>
  <si>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</si>
  <si>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</si>
  <si>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</si>
  <si>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</si>
  <si>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Subtotal otros</t>
  </si>
  <si>
    <t>RAZA</t>
  </si>
  <si>
    <t>PRECIO ESPERADO ($/cabeza)</t>
  </si>
  <si>
    <t>FARMACOS</t>
  </si>
  <si>
    <t>ALIMENTACION</t>
  </si>
  <si>
    <t>CATEGORIA</t>
  </si>
  <si>
    <t>PRECIO UNITARIO ($)</t>
  </si>
  <si>
    <t>ssub</t>
  </si>
  <si>
    <t>SUB TOTAL ($)</t>
  </si>
  <si>
    <t>(*): Venta estimada sobre rebaño de 20 vientres.</t>
  </si>
  <si>
    <t>TOTAL</t>
  </si>
  <si>
    <t>(*): Este valor representa el valor mìnimo de venta del producto</t>
  </si>
  <si>
    <t>RENDIMIENTO (cabezas/plantel) )</t>
  </si>
  <si>
    <t>ESCENARIOS COSTO UNITARIO  ($/cabeza)</t>
  </si>
  <si>
    <t>CANTIDAD (cab)</t>
  </si>
  <si>
    <t>Costo unitario ($/cabeza) (*)</t>
  </si>
  <si>
    <t>MEDIO</t>
  </si>
  <si>
    <t>LOS LAGOS</t>
  </si>
  <si>
    <t>CALBUCO</t>
  </si>
  <si>
    <t>Manejo sanitario otoño</t>
  </si>
  <si>
    <t>invierno</t>
  </si>
  <si>
    <t>1. Precios de insumos y productos se expresan con IVA</t>
  </si>
  <si>
    <t>4. Los insumos aplicados (tipo y cantidad) están referidos al  Área en particular</t>
  </si>
  <si>
    <t>6. El costo de la mano de obra incluye impuestos e  imposiciones</t>
  </si>
  <si>
    <t>8. Se considera 65% de parición, 20 % de reposición</t>
  </si>
  <si>
    <t>Rendimiento (cab/plantel)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</si>
  <si>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</si>
  <si>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</si>
  <si>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OVINOS</t>
  </si>
  <si>
    <t>CRIOLLO</t>
  </si>
  <si>
    <t>MERCADO INTERNO</t>
  </si>
  <si>
    <t>ventas Dic-Enero</t>
  </si>
  <si>
    <t>Marzo-Abril</t>
  </si>
  <si>
    <t>Manejo sanitario Primavera (1)</t>
  </si>
  <si>
    <t xml:space="preserve">Septiembre - Octubre </t>
  </si>
  <si>
    <t>Suplementación  Alimenticia Invierno  (2)</t>
  </si>
  <si>
    <t>Anual</t>
  </si>
  <si>
    <t>Manejo de encaste</t>
  </si>
  <si>
    <t>Febrero-Marzo</t>
  </si>
  <si>
    <t>Esquila</t>
  </si>
  <si>
    <t>Nov - Diciembre</t>
  </si>
  <si>
    <t>Vacuna Clostridial</t>
  </si>
  <si>
    <t>Frasco  50 cc</t>
  </si>
  <si>
    <t>otoño y primavera</t>
  </si>
  <si>
    <t>IVERMECTINA 1%</t>
  </si>
  <si>
    <t>Frasco 100 cc</t>
  </si>
  <si>
    <t xml:space="preserve">Otoño </t>
  </si>
  <si>
    <t>Fenbendazol + Praziquantel</t>
  </si>
  <si>
    <t>Frasco 1 Lt</t>
  </si>
  <si>
    <t>Primavera</t>
  </si>
  <si>
    <t xml:space="preserve">Heno </t>
  </si>
  <si>
    <t>Fardo</t>
  </si>
  <si>
    <t>Concentrados sacos  25 kg</t>
  </si>
  <si>
    <t>Sacos 25 kg</t>
  </si>
  <si>
    <t>2.  Precio de Insumos corresponde a  mercado local</t>
  </si>
  <si>
    <t>3. Precio esperado por ventas corresponde a precio colocado en feria local</t>
  </si>
  <si>
    <t xml:space="preserve">7. Sobre el  rebaño de 20 animales  se estima la siguiente venta: </t>
  </si>
  <si>
    <t>Cordero (venta)</t>
  </si>
  <si>
    <t>Cordero (consumo)</t>
  </si>
  <si>
    <t>Oveja desecho</t>
  </si>
  <si>
    <t>Lana - kg</t>
  </si>
  <si>
    <t>Ataque de perros, robo y abigeato.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</si>
</sst>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%"/>
    <numFmt numFmtId="168" formatCode="_-* #,##0.00_-;\-* #,##0.00_-;_-* &quot;-&quot;??_-;_-@_-"/>
    <numFmt numFmtId="169" formatCode="_-* #,##0_-;\-* #,##0_-;_-* &quot;-&quot;??_-;_-@_-"/>
    <numFmt numFmtId="170" formatCode="_-&quot;$&quot;\ * #,##0_-;\-&quot;$&quot;\ * #,##0_-;_-&quot;$&quot;\ * &quot;-&quot;_-;_-@_-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</font>
    <font>
      <sz val="11"/>
      <color indexed="8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9"/>
      <name val="Calibri"/>
      <family val="2"/>
    </font>
    <font>
      <b/>
      <sz val="9"/>
      <color indexed="8"/>
      <name val="Arial Narrow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  <font>
      <sz val="8"/>
      <color theme="1"/>
      <name val="Helvetica Neue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EC3D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7" applyFont="0" applyFill="0" applyBorder="0" applyAlignment="0" applyProtection="0"/>
    <xf numFmtId="43" fontId="12" fillId="0" borderId="7" applyFont="0" applyFill="0" applyBorder="0" applyAlignment="0" applyProtection="0"/>
    <xf numFmtId="168" fontId="12" fillId="0" borderId="7" applyFont="0" applyFill="0" applyBorder="0" applyAlignment="0" applyProtection="0"/>
  </cellStyleXfs>
  <cellXfs count="172">
    <xf numFmtId="0" fontId="0" fillId="0" borderId="0" xfId="0" applyFont="1" applyAlignment="1"/>
    <xf numFmtId="165" fontId="1" fillId="2" borderId="7" xfId="0" applyNumberFormat="1" applyFont="1" applyFill="1" applyBorder="1" applyAlignment="1">
      <alignment vertical="center"/>
    </xf>
    <xf numFmtId="165" fontId="7" fillId="2" borderId="7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41" fontId="2" fillId="0" borderId="0" xfId="1" applyFont="1" applyAlignment="1">
      <alignment vertical="center"/>
    </xf>
    <xf numFmtId="0" fontId="2" fillId="2" borderId="8" xfId="0" applyFont="1" applyFill="1" applyBorder="1" applyAlignment="1">
      <alignment vertical="center"/>
    </xf>
    <xf numFmtId="49" fontId="7" fillId="8" borderId="14" xfId="0" applyNumberFormat="1" applyFont="1" applyFill="1" applyBorder="1" applyAlignment="1">
      <alignment vertical="center"/>
    </xf>
    <xf numFmtId="41" fontId="7" fillId="8" borderId="15" xfId="1" applyFont="1" applyFill="1" applyBorder="1" applyAlignment="1">
      <alignment vertical="center"/>
    </xf>
    <xf numFmtId="41" fontId="7" fillId="8" borderId="16" xfId="1" applyFont="1" applyFill="1" applyBorder="1" applyAlignment="1">
      <alignment vertical="center"/>
    </xf>
    <xf numFmtId="0" fontId="7" fillId="7" borderId="7" xfId="0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7" fillId="8" borderId="11" xfId="0" applyNumberFormat="1" applyFont="1" applyFill="1" applyBorder="1" applyAlignment="1">
      <alignment vertical="center"/>
    </xf>
    <xf numFmtId="166" fontId="7" fillId="8" borderId="12" xfId="0" applyNumberFormat="1" applyFont="1" applyFill="1" applyBorder="1" applyAlignment="1">
      <alignment vertical="center"/>
    </xf>
    <xf numFmtId="41" fontId="2" fillId="0" borderId="7" xfId="1" applyFont="1" applyBorder="1" applyAlignment="1">
      <alignment vertical="center"/>
    </xf>
    <xf numFmtId="166" fontId="7" fillId="8" borderId="13" xfId="0" applyNumberFormat="1" applyFont="1" applyFill="1" applyBorder="1" applyAlignment="1">
      <alignment vertical="center"/>
    </xf>
    <xf numFmtId="165" fontId="1" fillId="2" borderId="7" xfId="0" applyNumberFormat="1" applyFont="1" applyFill="1" applyBorder="1" applyAlignment="1">
      <alignment horizontal="center" vertical="center"/>
    </xf>
    <xf numFmtId="41" fontId="2" fillId="0" borderId="0" xfId="1" applyFont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49" fontId="1" fillId="10" borderId="19" xfId="0" applyNumberFormat="1" applyFont="1" applyFill="1" applyBorder="1" applyAlignment="1">
      <alignment vertical="center" wrapText="1"/>
    </xf>
    <xf numFmtId="0" fontId="13" fillId="0" borderId="25" xfId="0" applyFont="1" applyBorder="1" applyAlignment="1">
      <alignment vertical="center"/>
    </xf>
    <xf numFmtId="0" fontId="13" fillId="12" borderId="25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30" xfId="0" applyFont="1" applyFill="1" applyBorder="1" applyAlignment="1">
      <alignment vertical="center" wrapText="1"/>
    </xf>
    <xf numFmtId="14" fontId="2" fillId="2" borderId="30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justify" vertical="center" wrapText="1"/>
    </xf>
    <xf numFmtId="0" fontId="10" fillId="0" borderId="19" xfId="0" applyFont="1" applyFill="1" applyBorder="1" applyAlignment="1">
      <alignment horizontal="right" vertical="center"/>
    </xf>
    <xf numFmtId="0" fontId="10" fillId="11" borderId="19" xfId="0" applyFont="1" applyFill="1" applyBorder="1" applyAlignment="1">
      <alignment horizontal="right" vertical="center"/>
    </xf>
    <xf numFmtId="14" fontId="2" fillId="11" borderId="19" xfId="0" applyNumberFormat="1" applyFont="1" applyFill="1" applyBorder="1" applyAlignment="1">
      <alignment horizontal="right" vertical="center" wrapText="1"/>
    </xf>
    <xf numFmtId="17" fontId="10" fillId="11" borderId="19" xfId="0" applyNumberFormat="1" applyFont="1" applyFill="1" applyBorder="1" applyAlignment="1">
      <alignment horizontal="right" vertical="center"/>
    </xf>
    <xf numFmtId="49" fontId="1" fillId="5" borderId="31" xfId="0" applyNumberFormat="1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3" fontId="2" fillId="2" borderId="35" xfId="0" applyNumberFormat="1" applyFont="1" applyFill="1" applyBorder="1" applyAlignment="1">
      <alignment vertical="center"/>
    </xf>
    <xf numFmtId="49" fontId="1" fillId="3" borderId="19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/>
    </xf>
    <xf numFmtId="170" fontId="11" fillId="0" borderId="19" xfId="4" applyNumberFormat="1" applyFont="1" applyFill="1" applyBorder="1" applyAlignment="1">
      <alignment vertical="center"/>
    </xf>
    <xf numFmtId="0" fontId="11" fillId="0" borderId="19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170" fontId="11" fillId="0" borderId="19" xfId="3" applyNumberFormat="1" applyFont="1" applyFill="1" applyBorder="1" applyAlignment="1">
      <alignment vertical="center"/>
    </xf>
    <xf numFmtId="0" fontId="7" fillId="12" borderId="19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69" fontId="2" fillId="0" borderId="19" xfId="3" applyNumberFormat="1" applyFont="1" applyFill="1" applyBorder="1" applyAlignment="1">
      <alignment horizontal="right" vertical="center" wrapText="1"/>
    </xf>
    <xf numFmtId="168" fontId="11" fillId="0" borderId="19" xfId="5" applyNumberFormat="1" applyFont="1" applyFill="1" applyBorder="1" applyAlignment="1">
      <alignment horizontal="center" vertical="center"/>
    </xf>
    <xf numFmtId="0" fontId="11" fillId="0" borderId="19" xfId="5" applyNumberFormat="1" applyFont="1" applyFill="1" applyBorder="1" applyAlignment="1">
      <alignment horizontal="center" vertical="center"/>
    </xf>
    <xf numFmtId="49" fontId="6" fillId="3" borderId="19" xfId="0" applyNumberFormat="1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3" fontId="6" fillId="3" borderId="19" xfId="0" applyNumberFormat="1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3" fontId="2" fillId="2" borderId="36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3" fontId="1" fillId="5" borderId="19" xfId="0" applyNumberFormat="1" applyFont="1" applyFill="1" applyBorder="1" applyAlignment="1">
      <alignment vertical="center"/>
    </xf>
    <xf numFmtId="49" fontId="1" fillId="3" borderId="19" xfId="0" applyNumberFormat="1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165" fontId="1" fillId="3" borderId="19" xfId="0" applyNumberFormat="1" applyFont="1" applyFill="1" applyBorder="1" applyAlignment="1">
      <alignment vertical="center"/>
    </xf>
    <xf numFmtId="165" fontId="1" fillId="5" borderId="19" xfId="0" applyNumberFormat="1" applyFont="1" applyFill="1" applyBorder="1" applyAlignment="1">
      <alignment vertical="center"/>
    </xf>
    <xf numFmtId="165" fontId="1" fillId="6" borderId="19" xfId="0" applyNumberFormat="1" applyFont="1" applyFill="1" applyBorder="1" applyAlignment="1">
      <alignment vertical="center"/>
    </xf>
    <xf numFmtId="1" fontId="11" fillId="0" borderId="19" xfId="0" applyNumberFormat="1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left" vertical="center"/>
    </xf>
    <xf numFmtId="0" fontId="11" fillId="0" borderId="46" xfId="0" applyFont="1" applyFill="1" applyBorder="1" applyAlignment="1">
      <alignment horizontal="left" vertical="center"/>
    </xf>
    <xf numFmtId="1" fontId="11" fillId="0" borderId="47" xfId="0" applyNumberFormat="1" applyFont="1" applyFill="1" applyBorder="1" applyAlignment="1">
      <alignment horizontal="center" vertical="center"/>
    </xf>
    <xf numFmtId="170" fontId="11" fillId="0" borderId="47" xfId="3" applyNumberFormat="1" applyFont="1" applyFill="1" applyBorder="1" applyAlignment="1">
      <alignment vertical="center"/>
    </xf>
    <xf numFmtId="0" fontId="11" fillId="0" borderId="51" xfId="0" applyFont="1" applyFill="1" applyBorder="1" applyAlignment="1">
      <alignment horizontal="left" vertical="center"/>
    </xf>
    <xf numFmtId="1" fontId="11" fillId="0" borderId="52" xfId="5" applyNumberFormat="1" applyFont="1" applyFill="1" applyBorder="1" applyAlignment="1">
      <alignment horizontal="center" vertical="center"/>
    </xf>
    <xf numFmtId="170" fontId="11" fillId="0" borderId="52" xfId="3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0" fontId="2" fillId="0" borderId="7" xfId="0" applyNumberFormat="1" applyFont="1" applyBorder="1" applyAlignment="1">
      <alignment vertical="center"/>
    </xf>
    <xf numFmtId="0" fontId="14" fillId="2" borderId="19" xfId="0" applyFont="1" applyFill="1" applyBorder="1" applyAlignment="1">
      <alignment horizontal="left" vertical="center" wrapText="1"/>
    </xf>
    <xf numFmtId="3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9" fontId="7" fillId="2" borderId="22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7" borderId="7" xfId="0" applyFont="1" applyFill="1" applyBorder="1" applyAlignment="1">
      <alignment vertical="center"/>
    </xf>
    <xf numFmtId="49" fontId="7" fillId="8" borderId="40" xfId="0" applyNumberFormat="1" applyFont="1" applyFill="1" applyBorder="1" applyAlignment="1">
      <alignment vertical="center"/>
    </xf>
    <xf numFmtId="49" fontId="7" fillId="2" borderId="37" xfId="0" applyNumberFormat="1" applyFont="1" applyFill="1" applyBorder="1" applyAlignment="1">
      <alignment vertical="center"/>
    </xf>
    <xf numFmtId="3" fontId="7" fillId="2" borderId="20" xfId="0" applyNumberFormat="1" applyFont="1" applyFill="1" applyBorder="1" applyAlignment="1">
      <alignment vertical="center"/>
    </xf>
    <xf numFmtId="9" fontId="2" fillId="2" borderId="38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9" fontId="2" fillId="2" borderId="10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166" fontId="7" fillId="2" borderId="3" xfId="0" applyNumberFormat="1" applyFont="1" applyFill="1" applyBorder="1" applyAlignment="1">
      <alignment vertical="center"/>
    </xf>
    <xf numFmtId="0" fontId="1" fillId="7" borderId="7" xfId="0" applyFont="1" applyFill="1" applyBorder="1" applyAlignment="1">
      <alignment vertical="center"/>
    </xf>
    <xf numFmtId="49" fontId="7" fillId="2" borderId="43" xfId="0" applyNumberFormat="1" applyFont="1" applyFill="1" applyBorder="1" applyAlignment="1">
      <alignment vertical="center"/>
    </xf>
    <xf numFmtId="166" fontId="7" fillId="2" borderId="44" xfId="0" applyNumberFormat="1" applyFont="1" applyFill="1" applyBorder="1" applyAlignment="1">
      <alignment vertical="center"/>
    </xf>
    <xf numFmtId="9" fontId="2" fillId="2" borderId="45" xfId="0" applyNumberFormat="1" applyFont="1" applyFill="1" applyBorder="1" applyAlignment="1">
      <alignment vertical="center"/>
    </xf>
    <xf numFmtId="166" fontId="7" fillId="8" borderId="41" xfId="0" applyNumberFormat="1" applyFont="1" applyFill="1" applyBorder="1" applyAlignment="1">
      <alignment vertical="center"/>
    </xf>
    <xf numFmtId="9" fontId="7" fillId="8" borderId="42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1" fillId="9" borderId="54" xfId="0" applyFont="1" applyFill="1" applyBorder="1" applyAlignment="1">
      <alignment horizontal="center" vertical="center"/>
    </xf>
    <xf numFmtId="49" fontId="17" fillId="9" borderId="55" xfId="0" applyNumberFormat="1" applyFont="1" applyFill="1" applyBorder="1" applyAlignment="1">
      <alignment horizontal="center" vertical="center"/>
    </xf>
    <xf numFmtId="0" fontId="1" fillId="9" borderId="55" xfId="0" applyFont="1" applyFill="1" applyBorder="1" applyAlignment="1">
      <alignment horizontal="center" vertical="center"/>
    </xf>
    <xf numFmtId="0" fontId="1" fillId="9" borderId="5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8" borderId="48" xfId="0" applyNumberFormat="1" applyFont="1" applyFill="1" applyBorder="1" applyAlignment="1">
      <alignment vertical="center"/>
    </xf>
    <xf numFmtId="41" fontId="2" fillId="0" borderId="7" xfId="0" applyNumberFormat="1" applyFont="1" applyBorder="1" applyAlignment="1">
      <alignment vertical="center"/>
    </xf>
    <xf numFmtId="3" fontId="2" fillId="8" borderId="50" xfId="0" applyNumberFormat="1" applyFont="1" applyFill="1" applyBorder="1" applyAlignment="1">
      <alignment vertical="center"/>
    </xf>
    <xf numFmtId="3" fontId="2" fillId="8" borderId="53" xfId="0" applyNumberFormat="1" applyFont="1" applyFill="1" applyBorder="1" applyAlignment="1">
      <alignment vertical="center"/>
    </xf>
    <xf numFmtId="0" fontId="2" fillId="0" borderId="57" xfId="0" applyNumberFormat="1" applyFont="1" applyBorder="1" applyAlignment="1">
      <alignment vertical="center"/>
    </xf>
    <xf numFmtId="41" fontId="2" fillId="2" borderId="58" xfId="1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41" fontId="2" fillId="2" borderId="59" xfId="1" applyFont="1" applyFill="1" applyBorder="1" applyAlignment="1">
      <alignment vertical="center"/>
    </xf>
    <xf numFmtId="41" fontId="7" fillId="2" borderId="7" xfId="1" applyFont="1" applyFill="1" applyBorder="1" applyAlignment="1">
      <alignment vertical="center"/>
    </xf>
    <xf numFmtId="167" fontId="2" fillId="2" borderId="7" xfId="2" applyNumberFormat="1" applyFont="1" applyFill="1" applyBorder="1" applyAlignment="1">
      <alignment vertical="center"/>
    </xf>
    <xf numFmtId="49" fontId="7" fillId="8" borderId="40" xfId="0" applyNumberFormat="1" applyFont="1" applyFill="1" applyBorder="1" applyAlignment="1">
      <alignment horizontal="center" vertical="center"/>
    </xf>
    <xf numFmtId="49" fontId="7" fillId="8" borderId="41" xfId="0" applyNumberFormat="1" applyFont="1" applyFill="1" applyBorder="1" applyAlignment="1">
      <alignment horizontal="center" vertical="center"/>
    </xf>
    <xf numFmtId="49" fontId="2" fillId="8" borderId="42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0" fontId="2" fillId="11" borderId="19" xfId="0" applyNumberFormat="1" applyFont="1" applyFill="1" applyBorder="1" applyAlignment="1">
      <alignment horizontal="right" vertical="center"/>
    </xf>
    <xf numFmtId="3" fontId="2" fillId="11" borderId="19" xfId="0" applyNumberFormat="1" applyFont="1" applyFill="1" applyBorder="1" applyAlignment="1">
      <alignment horizontal="right" vertical="center"/>
    </xf>
    <xf numFmtId="3" fontId="10" fillId="11" borderId="19" xfId="0" applyNumberFormat="1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 wrapText="1"/>
    </xf>
    <xf numFmtId="14" fontId="2" fillId="0" borderId="19" xfId="0" applyNumberFormat="1" applyFont="1" applyBorder="1" applyAlignment="1">
      <alignment horizontal="right" vertical="center"/>
    </xf>
    <xf numFmtId="0" fontId="10" fillId="0" borderId="1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vertical="center"/>
    </xf>
    <xf numFmtId="3" fontId="11" fillId="0" borderId="19" xfId="4" applyNumberFormat="1" applyFont="1" applyFill="1" applyBorder="1" applyAlignment="1">
      <alignment horizontal="center" vertical="center"/>
    </xf>
    <xf numFmtId="1" fontId="11" fillId="0" borderId="19" xfId="5" applyNumberFormat="1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right" vertical="center" wrapText="1"/>
    </xf>
    <xf numFmtId="0" fontId="18" fillId="11" borderId="19" xfId="0" applyFont="1" applyFill="1" applyBorder="1" applyAlignment="1">
      <alignment horizontal="right" vertical="center"/>
    </xf>
    <xf numFmtId="49" fontId="17" fillId="9" borderId="17" xfId="0" applyNumberFormat="1" applyFont="1" applyFill="1" applyBorder="1" applyAlignment="1">
      <alignment horizontal="center" vertical="center"/>
    </xf>
    <xf numFmtId="49" fontId="17" fillId="9" borderId="18" xfId="0" applyNumberFormat="1" applyFont="1" applyFill="1" applyBorder="1" applyAlignment="1">
      <alignment horizontal="center" vertical="center"/>
    </xf>
    <xf numFmtId="49" fontId="17" fillId="9" borderId="39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49" fontId="3" fillId="10" borderId="19" xfId="0" applyNumberFormat="1" applyFont="1" applyFill="1" applyBorder="1" applyAlignment="1">
      <alignment vertical="center" wrapText="1"/>
    </xf>
    <xf numFmtId="0" fontId="3" fillId="10" borderId="19" xfId="0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6">
    <cellStyle name="Millares [0]" xfId="1" builtinId="6"/>
    <cellStyle name="Millares 2" xfId="3"/>
    <cellStyle name="Millares 4" xfId="4"/>
    <cellStyle name="Millares 6" xfId="5"/>
    <cellStyle name="Normal" xfId="0" builtinId="0"/>
    <cellStyle name="Porcentaje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EC3D4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125942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0" zoomScaleNormal="90" workbookViewId="0">
      <selection activeCell="F47" sqref="F47"/>
    </sheetView>
  </sheetViews>
  <sheetFormatPr baseColWidth="10" defaultColWidth="10.85546875" defaultRowHeight="11.25" customHeight="1"/>
  <cols>
    <col min="1" max="1" width="4.42578125" style="12" customWidth="1"/>
    <col min="2" max="2" width="24.85546875" style="12" customWidth="1"/>
    <col min="3" max="3" width="23" style="12" customWidth="1"/>
    <col min="4" max="4" width="16.85546875" style="12" customWidth="1"/>
    <col min="5" max="5" width="16.7109375" style="12" customWidth="1"/>
    <col min="6" max="6" width="11" style="12" customWidth="1"/>
    <col min="7" max="7" width="16.7109375" style="12" customWidth="1"/>
    <col min="8" max="8" width="10.85546875" style="6" customWidth="1"/>
    <col min="9" max="255" width="10.85546875" style="12" customWidth="1"/>
    <col min="256" max="16384" width="10.85546875" style="13"/>
  </cols>
  <sheetData>
    <row r="1" spans="1:7" ht="15" customHeight="1">
      <c r="A1" s="83"/>
      <c r="B1" s="83"/>
      <c r="C1" s="83"/>
      <c r="D1" s="83"/>
      <c r="E1" s="83"/>
      <c r="F1" s="83"/>
      <c r="G1" s="83"/>
    </row>
    <row r="2" spans="1:7" ht="15" customHeight="1">
      <c r="A2" s="83"/>
      <c r="B2" s="83"/>
      <c r="C2" s="83"/>
      <c r="D2" s="83"/>
      <c r="E2" s="83"/>
      <c r="F2" s="83"/>
      <c r="G2" s="83"/>
    </row>
    <row r="3" spans="1:7" ht="15" customHeight="1">
      <c r="A3" s="83"/>
      <c r="B3" s="83"/>
      <c r="C3" s="83"/>
      <c r="D3" s="83"/>
      <c r="E3" s="83"/>
      <c r="F3" s="83"/>
      <c r="G3" s="83"/>
    </row>
    <row r="4" spans="1:7" ht="15" customHeight="1">
      <c r="A4" s="83"/>
      <c r="B4" s="83"/>
      <c r="C4" s="83"/>
      <c r="D4" s="83"/>
      <c r="E4" s="83"/>
      <c r="F4" s="83"/>
      <c r="G4" s="83"/>
    </row>
    <row r="5" spans="1:7" ht="15" customHeight="1">
      <c r="A5" s="83"/>
      <c r="B5" s="83"/>
      <c r="C5" s="83"/>
      <c r="D5" s="83"/>
      <c r="E5" s="83"/>
      <c r="F5" s="83"/>
      <c r="G5" s="83"/>
    </row>
    <row r="6" spans="1:7" ht="15" customHeight="1">
      <c r="A6" s="83"/>
      <c r="B6" s="83"/>
      <c r="C6" s="83"/>
      <c r="D6" s="83"/>
      <c r="E6" s="83"/>
      <c r="F6" s="83"/>
      <c r="G6" s="83"/>
    </row>
    <row r="7" spans="1:7" ht="15" customHeight="1">
      <c r="A7" s="83"/>
      <c r="B7" s="83"/>
      <c r="C7" s="83"/>
      <c r="D7" s="83"/>
      <c r="E7" s="83"/>
      <c r="F7" s="83"/>
      <c r="G7" s="83"/>
    </row>
    <row r="8" spans="1:7" ht="15" customHeight="1">
      <c r="A8" s="83"/>
      <c r="B8" s="83"/>
      <c r="C8" s="83"/>
      <c r="D8" s="83"/>
      <c r="E8" s="83"/>
      <c r="F8" s="83"/>
      <c r="G8" s="83"/>
    </row>
    <row r="9" spans="1:7" ht="19.5" customHeight="1">
      <c r="A9" s="84"/>
      <c r="B9" s="21" t="s">
        <v>0</v>
      </c>
      <c r="C9" s="30" t="s">
        <v>76</v>
      </c>
      <c r="D9" s="20"/>
      <c r="E9" s="166" t="s">
        <v>60</v>
      </c>
      <c r="F9" s="167"/>
      <c r="G9" s="150">
        <v>24</v>
      </c>
    </row>
    <row r="10" spans="1:7" ht="38.25" customHeight="1">
      <c r="A10" s="7"/>
      <c r="B10" s="145" t="s">
        <v>49</v>
      </c>
      <c r="C10" s="29" t="s">
        <v>77</v>
      </c>
      <c r="D10" s="147"/>
      <c r="E10" s="164" t="s">
        <v>1</v>
      </c>
      <c r="F10" s="165"/>
      <c r="G10" s="31">
        <v>45290</v>
      </c>
    </row>
    <row r="11" spans="1:7" ht="18" customHeight="1">
      <c r="A11" s="7"/>
      <c r="B11" s="145" t="s">
        <v>2</v>
      </c>
      <c r="C11" s="29" t="s">
        <v>64</v>
      </c>
      <c r="D11" s="147"/>
      <c r="E11" s="164" t="s">
        <v>50</v>
      </c>
      <c r="F11" s="165"/>
      <c r="G11" s="151">
        <v>140000</v>
      </c>
    </row>
    <row r="12" spans="1:7" ht="11.25" customHeight="1">
      <c r="A12" s="7"/>
      <c r="B12" s="145" t="s">
        <v>3</v>
      </c>
      <c r="C12" s="29" t="s">
        <v>65</v>
      </c>
      <c r="D12" s="147"/>
      <c r="E12" s="146" t="s">
        <v>4</v>
      </c>
      <c r="F12" s="147"/>
      <c r="G12" s="152">
        <f>+E87</f>
        <v>3220000</v>
      </c>
    </row>
    <row r="13" spans="1:7" ht="11.25" customHeight="1">
      <c r="A13" s="7"/>
      <c r="B13" s="145" t="s">
        <v>5</v>
      </c>
      <c r="C13" s="29" t="s">
        <v>66</v>
      </c>
      <c r="D13" s="147"/>
      <c r="E13" s="164" t="s">
        <v>6</v>
      </c>
      <c r="F13" s="165"/>
      <c r="G13" s="160" t="s">
        <v>78</v>
      </c>
    </row>
    <row r="14" spans="1:7" ht="13.5" customHeight="1">
      <c r="A14" s="7"/>
      <c r="B14" s="145" t="s">
        <v>7</v>
      </c>
      <c r="C14" s="153" t="s">
        <v>66</v>
      </c>
      <c r="D14" s="147"/>
      <c r="E14" s="164" t="s">
        <v>8</v>
      </c>
      <c r="F14" s="165"/>
      <c r="G14" s="32" t="s">
        <v>79</v>
      </c>
    </row>
    <row r="15" spans="1:7" ht="25.5" customHeight="1">
      <c r="A15" s="7"/>
      <c r="B15" s="149" t="s">
        <v>9</v>
      </c>
      <c r="C15" s="154">
        <v>44951</v>
      </c>
      <c r="D15" s="148"/>
      <c r="E15" s="168" t="s">
        <v>10</v>
      </c>
      <c r="F15" s="169"/>
      <c r="G15" s="159" t="s">
        <v>109</v>
      </c>
    </row>
    <row r="16" spans="1:7" ht="12" customHeight="1">
      <c r="A16" s="86"/>
      <c r="B16" s="25"/>
      <c r="C16" s="26"/>
      <c r="D16" s="27"/>
      <c r="E16" s="27"/>
      <c r="F16" s="27"/>
      <c r="G16" s="28"/>
    </row>
    <row r="17" spans="1:7" ht="12" customHeight="1">
      <c r="A17" s="87"/>
      <c r="B17" s="170" t="s">
        <v>11</v>
      </c>
      <c r="C17" s="171"/>
      <c r="D17" s="171"/>
      <c r="E17" s="171"/>
      <c r="F17" s="171"/>
      <c r="G17" s="171"/>
    </row>
    <row r="18" spans="1:7" ht="12" customHeight="1">
      <c r="A18" s="86"/>
      <c r="B18" s="3"/>
      <c r="C18" s="4"/>
      <c r="D18" s="4"/>
      <c r="E18" s="4"/>
      <c r="F18" s="5"/>
      <c r="G18" s="5"/>
    </row>
    <row r="19" spans="1:7" ht="12" customHeight="1">
      <c r="A19" s="88"/>
      <c r="B19" s="33" t="s">
        <v>12</v>
      </c>
      <c r="C19" s="34"/>
      <c r="D19" s="35"/>
      <c r="E19" s="35"/>
      <c r="F19" s="35"/>
      <c r="G19" s="35"/>
    </row>
    <row r="20" spans="1:7" ht="24" customHeight="1">
      <c r="A20" s="7"/>
      <c r="B20" s="39" t="s">
        <v>13</v>
      </c>
      <c r="C20" s="39" t="s">
        <v>14</v>
      </c>
      <c r="D20" s="39" t="s">
        <v>15</v>
      </c>
      <c r="E20" s="39" t="s">
        <v>16</v>
      </c>
      <c r="F20" s="39" t="s">
        <v>17</v>
      </c>
      <c r="G20" s="39" t="s">
        <v>18</v>
      </c>
    </row>
    <row r="21" spans="1:7" ht="12.75" customHeight="1">
      <c r="A21" s="7"/>
      <c r="B21" s="40" t="s">
        <v>67</v>
      </c>
      <c r="C21" s="155" t="s">
        <v>19</v>
      </c>
      <c r="D21" s="53">
        <v>1</v>
      </c>
      <c r="E21" s="53" t="s">
        <v>80</v>
      </c>
      <c r="F21" s="41">
        <v>30000</v>
      </c>
      <c r="G21" s="91">
        <f>(D21*F21)</f>
        <v>30000</v>
      </c>
    </row>
    <row r="22" spans="1:7" ht="12.75" customHeight="1">
      <c r="A22" s="7"/>
      <c r="B22" s="40" t="s">
        <v>81</v>
      </c>
      <c r="C22" s="155" t="s">
        <v>19</v>
      </c>
      <c r="D22" s="53">
        <v>1</v>
      </c>
      <c r="E22" s="53" t="s">
        <v>82</v>
      </c>
      <c r="F22" s="41">
        <v>30000</v>
      </c>
      <c r="G22" s="91">
        <f t="shared" ref="G22:G23" si="0">(D22*F22)</f>
        <v>30000</v>
      </c>
    </row>
    <row r="23" spans="1:7" ht="21.75" customHeight="1">
      <c r="A23" s="7"/>
      <c r="B23" s="42" t="s">
        <v>83</v>
      </c>
      <c r="C23" s="155" t="s">
        <v>19</v>
      </c>
      <c r="D23" s="53">
        <v>2</v>
      </c>
      <c r="E23" s="53" t="s">
        <v>84</v>
      </c>
      <c r="F23" s="41">
        <v>30000</v>
      </c>
      <c r="G23" s="91">
        <f t="shared" si="0"/>
        <v>60000</v>
      </c>
    </row>
    <row r="24" spans="1:7" ht="18.75" customHeight="1">
      <c r="A24" s="7"/>
      <c r="B24" s="40" t="s">
        <v>85</v>
      </c>
      <c r="C24" s="155" t="s">
        <v>19</v>
      </c>
      <c r="D24" s="53">
        <v>2</v>
      </c>
      <c r="E24" s="53" t="s">
        <v>86</v>
      </c>
      <c r="F24" s="41">
        <v>30000</v>
      </c>
      <c r="G24" s="91">
        <f>(D24*F24)</f>
        <v>60000</v>
      </c>
    </row>
    <row r="25" spans="1:7" ht="12.75" customHeight="1">
      <c r="A25" s="7"/>
      <c r="B25" s="156" t="s">
        <v>87</v>
      </c>
      <c r="C25" s="155" t="s">
        <v>76</v>
      </c>
      <c r="D25" s="157">
        <v>20</v>
      </c>
      <c r="E25" s="53" t="s">
        <v>88</v>
      </c>
      <c r="F25" s="41">
        <v>1800</v>
      </c>
      <c r="G25" s="91">
        <f>(D25*F25)</f>
        <v>36000</v>
      </c>
    </row>
    <row r="26" spans="1:7" ht="12.75" customHeight="1">
      <c r="A26" s="7"/>
      <c r="B26" s="61" t="s">
        <v>20</v>
      </c>
      <c r="C26" s="62"/>
      <c r="D26" s="62"/>
      <c r="E26" s="62"/>
      <c r="F26" s="63"/>
      <c r="G26" s="64">
        <f>SUM(G21:G25)</f>
        <v>216000</v>
      </c>
    </row>
    <row r="27" spans="1:7" ht="12" customHeight="1">
      <c r="A27" s="86"/>
      <c r="B27" s="36"/>
      <c r="C27" s="37"/>
      <c r="D27" s="37"/>
      <c r="E27" s="37"/>
      <c r="F27" s="38"/>
      <c r="G27" s="38"/>
    </row>
    <row r="28" spans="1:7" ht="12" customHeight="1">
      <c r="A28" s="88"/>
      <c r="B28" s="33" t="s">
        <v>21</v>
      </c>
      <c r="C28" s="43"/>
      <c r="D28" s="44"/>
      <c r="E28" s="44"/>
      <c r="F28" s="35"/>
      <c r="G28" s="35"/>
    </row>
    <row r="29" spans="1:7" ht="24" customHeight="1">
      <c r="A29" s="7"/>
      <c r="B29" s="45" t="s">
        <v>13</v>
      </c>
      <c r="C29" s="39" t="s">
        <v>14</v>
      </c>
      <c r="D29" s="39" t="s">
        <v>15</v>
      </c>
      <c r="E29" s="45" t="s">
        <v>16</v>
      </c>
      <c r="F29" s="39" t="s">
        <v>17</v>
      </c>
      <c r="G29" s="45" t="s">
        <v>18</v>
      </c>
    </row>
    <row r="30" spans="1:7" ht="12" customHeight="1">
      <c r="A30" s="7"/>
      <c r="B30" s="20"/>
      <c r="C30" s="46" t="s">
        <v>47</v>
      </c>
      <c r="D30" s="46"/>
      <c r="E30" s="46"/>
      <c r="F30" s="20"/>
      <c r="G30" s="20"/>
    </row>
    <row r="31" spans="1:7" ht="12" customHeight="1">
      <c r="A31" s="7"/>
      <c r="B31" s="47" t="s">
        <v>22</v>
      </c>
      <c r="C31" s="48"/>
      <c r="D31" s="48"/>
      <c r="E31" s="48"/>
      <c r="F31" s="49"/>
      <c r="G31" s="49"/>
    </row>
    <row r="32" spans="1:7" ht="12" customHeight="1">
      <c r="A32" s="86"/>
      <c r="B32" s="36"/>
      <c r="C32" s="37"/>
      <c r="D32" s="37"/>
      <c r="E32" s="37"/>
      <c r="F32" s="38"/>
      <c r="G32" s="38"/>
    </row>
    <row r="33" spans="1:11" ht="12" customHeight="1">
      <c r="A33" s="88"/>
      <c r="B33" s="33" t="s">
        <v>23</v>
      </c>
      <c r="C33" s="43"/>
      <c r="D33" s="44"/>
      <c r="E33" s="44"/>
      <c r="F33" s="35"/>
      <c r="G33" s="35"/>
    </row>
    <row r="34" spans="1:11" ht="24" customHeight="1">
      <c r="A34" s="7"/>
      <c r="B34" s="45" t="s">
        <v>13</v>
      </c>
      <c r="C34" s="45" t="s">
        <v>14</v>
      </c>
      <c r="D34" s="45" t="s">
        <v>15</v>
      </c>
      <c r="E34" s="45" t="s">
        <v>16</v>
      </c>
      <c r="F34" s="39" t="s">
        <v>17</v>
      </c>
      <c r="G34" s="45" t="s">
        <v>18</v>
      </c>
    </row>
    <row r="35" spans="1:11" ht="12.75" customHeight="1">
      <c r="A35" s="7"/>
      <c r="B35" s="85"/>
      <c r="C35" s="89"/>
      <c r="D35" s="90"/>
      <c r="E35" s="92"/>
      <c r="F35" s="91"/>
      <c r="G35" s="91">
        <f t="shared" ref="G35" si="1">(D35*F35)</f>
        <v>0</v>
      </c>
    </row>
    <row r="36" spans="1:11" ht="12.75" customHeight="1">
      <c r="A36" s="7"/>
      <c r="B36" s="61" t="s">
        <v>24</v>
      </c>
      <c r="C36" s="62"/>
      <c r="D36" s="62"/>
      <c r="E36" s="62"/>
      <c r="F36" s="63"/>
      <c r="G36" s="64">
        <f>SUM(G35:G35)</f>
        <v>0</v>
      </c>
    </row>
    <row r="37" spans="1:11" ht="12" customHeight="1">
      <c r="A37" s="86"/>
      <c r="B37" s="36"/>
      <c r="C37" s="37"/>
      <c r="D37" s="37"/>
      <c r="E37" s="37"/>
      <c r="F37" s="38"/>
      <c r="G37" s="38"/>
    </row>
    <row r="38" spans="1:11" ht="12" customHeight="1">
      <c r="A38" s="88"/>
      <c r="B38" s="33" t="s">
        <v>25</v>
      </c>
      <c r="C38" s="43"/>
      <c r="D38" s="44"/>
      <c r="E38" s="44"/>
      <c r="F38" s="35"/>
      <c r="G38" s="35"/>
    </row>
    <row r="39" spans="1:11" ht="24" customHeight="1">
      <c r="A39" s="7"/>
      <c r="B39" s="39" t="s">
        <v>26</v>
      </c>
      <c r="C39" s="39" t="s">
        <v>27</v>
      </c>
      <c r="D39" s="39" t="s">
        <v>28</v>
      </c>
      <c r="E39" s="39" t="s">
        <v>16</v>
      </c>
      <c r="F39" s="39" t="s">
        <v>17</v>
      </c>
      <c r="G39" s="39" t="s">
        <v>18</v>
      </c>
      <c r="K39" s="93"/>
    </row>
    <row r="40" spans="1:11" ht="12.75" customHeight="1">
      <c r="A40" s="7"/>
      <c r="B40" s="51" t="s">
        <v>51</v>
      </c>
      <c r="C40" s="52"/>
      <c r="D40" s="52"/>
      <c r="E40" s="52"/>
      <c r="F40" s="58"/>
      <c r="G40" s="94"/>
      <c r="K40" s="93"/>
    </row>
    <row r="41" spans="1:11" ht="12.75" customHeight="1">
      <c r="A41" s="7"/>
      <c r="B41" s="40" t="s">
        <v>89</v>
      </c>
      <c r="C41" s="53" t="s">
        <v>90</v>
      </c>
      <c r="D41" s="53">
        <v>2</v>
      </c>
      <c r="E41" s="53" t="s">
        <v>91</v>
      </c>
      <c r="F41" s="54">
        <v>15000</v>
      </c>
      <c r="G41" s="95">
        <f t="shared" ref="G41:G46" si="2">(D41*F41)</f>
        <v>30000</v>
      </c>
    </row>
    <row r="42" spans="1:11" ht="12.75" customHeight="1">
      <c r="A42" s="7"/>
      <c r="B42" s="40" t="s">
        <v>92</v>
      </c>
      <c r="C42" s="53" t="s">
        <v>93</v>
      </c>
      <c r="D42" s="53">
        <v>1</v>
      </c>
      <c r="E42" s="53" t="s">
        <v>94</v>
      </c>
      <c r="F42" s="54">
        <v>7500</v>
      </c>
      <c r="G42" s="95">
        <f t="shared" si="2"/>
        <v>7500</v>
      </c>
    </row>
    <row r="43" spans="1:11" ht="12.75" customHeight="1">
      <c r="A43" s="7"/>
      <c r="B43" s="40" t="s">
        <v>95</v>
      </c>
      <c r="C43" s="53" t="s">
        <v>96</v>
      </c>
      <c r="D43" s="53">
        <v>1</v>
      </c>
      <c r="E43" s="53" t="s">
        <v>97</v>
      </c>
      <c r="F43" s="54">
        <v>30000</v>
      </c>
      <c r="G43" s="95">
        <f t="shared" si="2"/>
        <v>30000</v>
      </c>
    </row>
    <row r="44" spans="1:11" ht="12.75" customHeight="1">
      <c r="A44" s="7"/>
      <c r="B44" s="55" t="s">
        <v>52</v>
      </c>
      <c r="C44" s="56"/>
      <c r="D44" s="56"/>
      <c r="E44" s="57"/>
      <c r="F44" s="58"/>
      <c r="G44" s="95">
        <f t="shared" si="2"/>
        <v>0</v>
      </c>
    </row>
    <row r="45" spans="1:11" ht="12.75" customHeight="1">
      <c r="A45" s="7"/>
      <c r="B45" s="40" t="s">
        <v>98</v>
      </c>
      <c r="C45" s="59" t="s">
        <v>99</v>
      </c>
      <c r="D45" s="60">
        <v>20</v>
      </c>
      <c r="E45" s="53" t="s">
        <v>68</v>
      </c>
      <c r="F45" s="54">
        <v>4500</v>
      </c>
      <c r="G45" s="95">
        <f t="shared" si="2"/>
        <v>90000</v>
      </c>
    </row>
    <row r="46" spans="1:11" ht="12.75" customHeight="1">
      <c r="A46" s="7"/>
      <c r="B46" s="40" t="s">
        <v>100</v>
      </c>
      <c r="C46" s="59" t="s">
        <v>101</v>
      </c>
      <c r="D46" s="60">
        <v>30</v>
      </c>
      <c r="E46" s="53" t="s">
        <v>68</v>
      </c>
      <c r="F46" s="54">
        <v>12500</v>
      </c>
      <c r="G46" s="95">
        <f t="shared" si="2"/>
        <v>375000</v>
      </c>
    </row>
    <row r="47" spans="1:11" ht="13.5" customHeight="1">
      <c r="A47" s="7"/>
      <c r="B47" s="61" t="s">
        <v>29</v>
      </c>
      <c r="C47" s="62"/>
      <c r="D47" s="62"/>
      <c r="E47" s="62"/>
      <c r="F47" s="63"/>
      <c r="G47" s="64">
        <f>SUM(G40:G46)</f>
        <v>532500</v>
      </c>
    </row>
    <row r="48" spans="1:11" ht="12" customHeight="1">
      <c r="A48" s="86"/>
      <c r="B48" s="36"/>
      <c r="C48" s="37"/>
      <c r="D48" s="37"/>
      <c r="E48" s="50"/>
      <c r="F48" s="38"/>
      <c r="G48" s="38"/>
    </row>
    <row r="49" spans="1:7" ht="12" customHeight="1">
      <c r="A49" s="88"/>
      <c r="B49" s="33" t="s">
        <v>30</v>
      </c>
      <c r="C49" s="43"/>
      <c r="D49" s="44"/>
      <c r="E49" s="44"/>
      <c r="F49" s="35"/>
      <c r="G49" s="35"/>
    </row>
    <row r="50" spans="1:7" ht="24" customHeight="1">
      <c r="A50" s="7"/>
      <c r="B50" s="45" t="s">
        <v>31</v>
      </c>
      <c r="C50" s="39" t="s">
        <v>27</v>
      </c>
      <c r="D50" s="39" t="s">
        <v>28</v>
      </c>
      <c r="E50" s="45" t="s">
        <v>16</v>
      </c>
      <c r="F50" s="39" t="s">
        <v>17</v>
      </c>
      <c r="G50" s="45" t="s">
        <v>18</v>
      </c>
    </row>
    <row r="51" spans="1:7" ht="12.75" customHeight="1">
      <c r="A51" s="7"/>
      <c r="B51" s="85"/>
      <c r="C51" s="96"/>
      <c r="D51" s="95"/>
      <c r="E51" s="89"/>
      <c r="F51" s="97"/>
      <c r="G51" s="95">
        <f>(D51*F51)</f>
        <v>0</v>
      </c>
    </row>
    <row r="52" spans="1:7" ht="13.5" customHeight="1">
      <c r="A52" s="7"/>
      <c r="B52" s="61" t="s">
        <v>48</v>
      </c>
      <c r="C52" s="62"/>
      <c r="D52" s="62"/>
      <c r="E52" s="62"/>
      <c r="F52" s="63"/>
      <c r="G52" s="64">
        <f>+G51</f>
        <v>0</v>
      </c>
    </row>
    <row r="53" spans="1:7" ht="12" customHeight="1">
      <c r="A53" s="86"/>
      <c r="B53" s="65"/>
      <c r="C53" s="65"/>
      <c r="D53" s="65"/>
      <c r="E53" s="65"/>
      <c r="F53" s="66"/>
      <c r="G53" s="66"/>
    </row>
    <row r="54" spans="1:7" ht="12" customHeight="1">
      <c r="A54" s="7"/>
      <c r="B54" s="67" t="s">
        <v>32</v>
      </c>
      <c r="C54" s="68"/>
      <c r="D54" s="68"/>
      <c r="E54" s="68"/>
      <c r="F54" s="68"/>
      <c r="G54" s="69">
        <f>G26+G36+G47+G52+G31</f>
        <v>748500</v>
      </c>
    </row>
    <row r="55" spans="1:7" ht="12" customHeight="1">
      <c r="A55" s="7"/>
      <c r="B55" s="70" t="s">
        <v>33</v>
      </c>
      <c r="C55" s="71"/>
      <c r="D55" s="71"/>
      <c r="E55" s="71"/>
      <c r="F55" s="71"/>
      <c r="G55" s="72">
        <f>G54*0.05</f>
        <v>37425</v>
      </c>
    </row>
    <row r="56" spans="1:7" ht="12" customHeight="1">
      <c r="A56" s="7"/>
      <c r="B56" s="67" t="s">
        <v>34</v>
      </c>
      <c r="C56" s="68"/>
      <c r="D56" s="68"/>
      <c r="E56" s="68"/>
      <c r="F56" s="68"/>
      <c r="G56" s="73">
        <f>G55+G54</f>
        <v>785925</v>
      </c>
    </row>
    <row r="57" spans="1:7" ht="12" customHeight="1">
      <c r="A57" s="7"/>
      <c r="B57" s="70" t="s">
        <v>35</v>
      </c>
      <c r="C57" s="71"/>
      <c r="D57" s="71"/>
      <c r="E57" s="71"/>
      <c r="F57" s="71"/>
      <c r="G57" s="72">
        <f>G12</f>
        <v>3220000</v>
      </c>
    </row>
    <row r="58" spans="1:7" ht="12" customHeight="1">
      <c r="A58" s="7"/>
      <c r="B58" s="67" t="s">
        <v>36</v>
      </c>
      <c r="C58" s="68"/>
      <c r="D58" s="68"/>
      <c r="E58" s="68"/>
      <c r="F58" s="68"/>
      <c r="G58" s="74">
        <f>G57-G56</f>
        <v>2434075</v>
      </c>
    </row>
    <row r="59" spans="1:7" ht="12" customHeight="1">
      <c r="A59" s="7"/>
      <c r="B59" s="98" t="s">
        <v>74</v>
      </c>
      <c r="C59" s="99"/>
      <c r="D59" s="99"/>
      <c r="E59" s="99"/>
      <c r="F59" s="99"/>
      <c r="G59" s="1"/>
    </row>
    <row r="60" spans="1:7" ht="12.75" customHeight="1">
      <c r="A60" s="7"/>
      <c r="B60" s="83"/>
      <c r="C60" s="99"/>
      <c r="D60" s="99"/>
      <c r="E60" s="99"/>
      <c r="F60" s="99"/>
      <c r="G60" s="1"/>
    </row>
    <row r="61" spans="1:7" ht="12" customHeight="1">
      <c r="A61" s="7"/>
      <c r="B61" s="100" t="s">
        <v>75</v>
      </c>
      <c r="C61" s="101"/>
      <c r="D61" s="101"/>
      <c r="E61" s="101"/>
      <c r="F61" s="102"/>
      <c r="G61" s="1"/>
    </row>
    <row r="62" spans="1:7" ht="12" customHeight="1">
      <c r="A62" s="7"/>
      <c r="B62" s="22" t="s">
        <v>69</v>
      </c>
      <c r="C62" s="83"/>
      <c r="D62" s="83"/>
      <c r="E62" s="83"/>
      <c r="F62" s="103"/>
      <c r="G62" s="1"/>
    </row>
    <row r="63" spans="1:7" ht="12" customHeight="1">
      <c r="A63" s="7"/>
      <c r="B63" s="22" t="s">
        <v>102</v>
      </c>
      <c r="C63" s="83"/>
      <c r="D63" s="83"/>
      <c r="E63" s="83"/>
      <c r="F63" s="103"/>
      <c r="G63" s="1"/>
    </row>
    <row r="64" spans="1:7" ht="12" customHeight="1">
      <c r="A64" s="7"/>
      <c r="B64" s="22" t="s">
        <v>103</v>
      </c>
      <c r="C64" s="83"/>
      <c r="D64" s="83"/>
      <c r="E64" s="83"/>
      <c r="F64" s="103"/>
      <c r="G64" s="1"/>
    </row>
    <row r="65" spans="1:255" ht="12" customHeight="1">
      <c r="A65" s="7"/>
      <c r="B65" s="22" t="s">
        <v>70</v>
      </c>
      <c r="C65" s="83"/>
      <c r="D65" s="83"/>
      <c r="E65" s="83"/>
      <c r="F65" s="103"/>
      <c r="G65" s="1"/>
    </row>
    <row r="66" spans="1:255" ht="12" customHeight="1">
      <c r="A66" s="7"/>
      <c r="B66" s="22" t="s">
        <v>37</v>
      </c>
      <c r="C66" s="83"/>
      <c r="D66" s="83"/>
      <c r="E66" s="83"/>
      <c r="F66" s="103"/>
      <c r="G66" s="1"/>
    </row>
    <row r="67" spans="1:255" ht="12" customHeight="1">
      <c r="A67" s="7"/>
      <c r="B67" s="22" t="s">
        <v>71</v>
      </c>
      <c r="C67" s="83"/>
      <c r="D67" s="83"/>
      <c r="E67" s="83"/>
      <c r="F67" s="103"/>
      <c r="G67" s="1"/>
    </row>
    <row r="68" spans="1:255" ht="12" customHeight="1">
      <c r="A68" s="7"/>
      <c r="B68" s="23" t="s">
        <v>104</v>
      </c>
      <c r="C68" s="83"/>
      <c r="D68" s="83"/>
      <c r="E68" s="83"/>
      <c r="F68" s="103"/>
      <c r="G68" s="1"/>
    </row>
    <row r="69" spans="1:255" ht="12" customHeight="1">
      <c r="A69" s="7"/>
      <c r="B69" s="24" t="s">
        <v>72</v>
      </c>
      <c r="C69" s="104"/>
      <c r="D69" s="104"/>
      <c r="E69" s="104"/>
      <c r="F69" s="105"/>
      <c r="G69" s="1"/>
    </row>
    <row r="70" spans="1:255" ht="12.75" customHeight="1" thickBot="1">
      <c r="A70" s="7"/>
      <c r="B70" s="83"/>
      <c r="C70" s="83"/>
      <c r="D70" s="83"/>
      <c r="E70" s="83"/>
      <c r="F70" s="83"/>
      <c r="G70" s="1"/>
    </row>
    <row r="71" spans="1:255" ht="15" customHeight="1" thickBot="1">
      <c r="A71" s="7"/>
      <c r="B71" s="161" t="s">
        <v>38</v>
      </c>
      <c r="C71" s="162"/>
      <c r="D71" s="163"/>
      <c r="E71" s="106"/>
      <c r="F71" s="106"/>
      <c r="G71" s="1"/>
    </row>
    <row r="72" spans="1:255" s="130" customFormat="1" ht="12" customHeight="1" thickBot="1">
      <c r="A72" s="123"/>
      <c r="B72" s="141" t="s">
        <v>31</v>
      </c>
      <c r="C72" s="142" t="s">
        <v>39</v>
      </c>
      <c r="D72" s="143" t="s">
        <v>40</v>
      </c>
      <c r="E72" s="144"/>
      <c r="F72" s="144"/>
      <c r="G72" s="18"/>
      <c r="H72" s="1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J72" s="129"/>
      <c r="BK72" s="129"/>
      <c r="BL72" s="129"/>
      <c r="BM72" s="129"/>
      <c r="BN72" s="129"/>
      <c r="BO72" s="129"/>
      <c r="BP72" s="129"/>
      <c r="BQ72" s="129"/>
      <c r="BR72" s="129"/>
      <c r="BS72" s="129"/>
      <c r="BT72" s="129"/>
      <c r="BU72" s="129"/>
      <c r="BV72" s="129"/>
      <c r="BW72" s="129"/>
      <c r="BX72" s="129"/>
      <c r="BY72" s="129"/>
      <c r="BZ72" s="129"/>
      <c r="CA72" s="129"/>
      <c r="CB72" s="129"/>
      <c r="CC72" s="129"/>
      <c r="CD72" s="129"/>
      <c r="CE72" s="129"/>
      <c r="CF72" s="129"/>
      <c r="CG72" s="129"/>
      <c r="CH72" s="129"/>
      <c r="CI72" s="129"/>
      <c r="CJ72" s="129"/>
      <c r="CK72" s="129"/>
      <c r="CL72" s="129"/>
      <c r="CM72" s="129"/>
      <c r="CN72" s="129"/>
      <c r="CO72" s="129"/>
      <c r="CP72" s="129"/>
      <c r="CQ72" s="129"/>
      <c r="CR72" s="129"/>
      <c r="CS72" s="129"/>
      <c r="CT72" s="129"/>
      <c r="CU72" s="129"/>
      <c r="CV72" s="129"/>
      <c r="CW72" s="129"/>
      <c r="CX72" s="129"/>
      <c r="CY72" s="129"/>
      <c r="CZ72" s="129"/>
      <c r="DA72" s="129"/>
      <c r="DB72" s="129"/>
      <c r="DC72" s="129"/>
      <c r="DD72" s="129"/>
      <c r="DE72" s="129"/>
      <c r="DF72" s="129"/>
      <c r="DG72" s="129"/>
      <c r="DH72" s="129"/>
      <c r="DI72" s="129"/>
      <c r="DJ72" s="129"/>
      <c r="DK72" s="129"/>
      <c r="DL72" s="129"/>
      <c r="DM72" s="129"/>
      <c r="DN72" s="129"/>
      <c r="DO72" s="129"/>
      <c r="DP72" s="129"/>
      <c r="DQ72" s="129"/>
      <c r="DR72" s="129"/>
      <c r="DS72" s="129"/>
      <c r="DT72" s="129"/>
      <c r="DU72" s="129"/>
      <c r="DV72" s="129"/>
      <c r="DW72" s="129"/>
      <c r="DX72" s="129"/>
      <c r="DY72" s="129"/>
      <c r="DZ72" s="129"/>
      <c r="EA72" s="129"/>
      <c r="EB72" s="129"/>
      <c r="EC72" s="129"/>
      <c r="ED72" s="129"/>
      <c r="EE72" s="129"/>
      <c r="EF72" s="129"/>
      <c r="EG72" s="129"/>
      <c r="EH72" s="129"/>
      <c r="EI72" s="129"/>
      <c r="EJ72" s="129"/>
      <c r="EK72" s="129"/>
      <c r="EL72" s="129"/>
      <c r="EM72" s="129"/>
      <c r="EN72" s="129"/>
      <c r="EO72" s="129"/>
      <c r="EP72" s="129"/>
      <c r="EQ72" s="129"/>
      <c r="ER72" s="129"/>
      <c r="ES72" s="129"/>
      <c r="ET72" s="129"/>
      <c r="EU72" s="129"/>
      <c r="EV72" s="129"/>
      <c r="EW72" s="129"/>
      <c r="EX72" s="129"/>
      <c r="EY72" s="129"/>
      <c r="EZ72" s="129"/>
      <c r="FA72" s="129"/>
      <c r="FB72" s="129"/>
      <c r="FC72" s="129"/>
      <c r="FD72" s="129"/>
      <c r="FE72" s="129"/>
      <c r="FF72" s="129"/>
      <c r="FG72" s="129"/>
      <c r="FH72" s="129"/>
      <c r="FI72" s="129"/>
      <c r="FJ72" s="129"/>
      <c r="FK72" s="129"/>
      <c r="FL72" s="129"/>
      <c r="FM72" s="129"/>
      <c r="FN72" s="129"/>
      <c r="FO72" s="129"/>
      <c r="FP72" s="129"/>
      <c r="FQ72" s="129"/>
      <c r="FR72" s="129"/>
      <c r="FS72" s="129"/>
      <c r="FT72" s="129"/>
      <c r="FU72" s="129"/>
      <c r="FV72" s="129"/>
      <c r="FW72" s="129"/>
      <c r="FX72" s="129"/>
      <c r="FY72" s="129"/>
      <c r="FZ72" s="129"/>
      <c r="GA72" s="129"/>
      <c r="GB72" s="129"/>
      <c r="GC72" s="129"/>
      <c r="GD72" s="129"/>
      <c r="GE72" s="129"/>
      <c r="GF72" s="129"/>
      <c r="GG72" s="129"/>
      <c r="GH72" s="129"/>
      <c r="GI72" s="129"/>
      <c r="GJ72" s="129"/>
      <c r="GK72" s="129"/>
      <c r="GL72" s="129"/>
      <c r="GM72" s="129"/>
      <c r="GN72" s="129"/>
      <c r="GO72" s="129"/>
      <c r="GP72" s="129"/>
      <c r="GQ72" s="129"/>
      <c r="GR72" s="129"/>
      <c r="GS72" s="129"/>
      <c r="GT72" s="129"/>
      <c r="GU72" s="129"/>
      <c r="GV72" s="129"/>
      <c r="GW72" s="129"/>
      <c r="GX72" s="129"/>
      <c r="GY72" s="129"/>
      <c r="GZ72" s="129"/>
      <c r="HA72" s="129"/>
      <c r="HB72" s="129"/>
      <c r="HC72" s="129"/>
      <c r="HD72" s="129"/>
      <c r="HE72" s="129"/>
      <c r="HF72" s="129"/>
      <c r="HG72" s="129"/>
      <c r="HH72" s="129"/>
      <c r="HI72" s="129"/>
      <c r="HJ72" s="129"/>
      <c r="HK72" s="129"/>
      <c r="HL72" s="129"/>
      <c r="HM72" s="129"/>
      <c r="HN72" s="129"/>
      <c r="HO72" s="129"/>
      <c r="HP72" s="129"/>
      <c r="HQ72" s="129"/>
      <c r="HR72" s="129"/>
      <c r="HS72" s="129"/>
      <c r="HT72" s="129"/>
      <c r="HU72" s="129"/>
      <c r="HV72" s="129"/>
      <c r="HW72" s="129"/>
      <c r="HX72" s="129"/>
      <c r="HY72" s="129"/>
      <c r="HZ72" s="129"/>
      <c r="IA72" s="129"/>
      <c r="IB72" s="129"/>
      <c r="IC72" s="129"/>
      <c r="ID72" s="129"/>
      <c r="IE72" s="129"/>
      <c r="IF72" s="129"/>
      <c r="IG72" s="129"/>
      <c r="IH72" s="129"/>
      <c r="II72" s="129"/>
      <c r="IJ72" s="129"/>
      <c r="IK72" s="129"/>
      <c r="IL72" s="129"/>
      <c r="IM72" s="129"/>
      <c r="IN72" s="129"/>
      <c r="IO72" s="129"/>
      <c r="IP72" s="129"/>
      <c r="IQ72" s="129"/>
      <c r="IR72" s="129"/>
      <c r="IS72" s="129"/>
      <c r="IT72" s="129"/>
      <c r="IU72" s="129"/>
    </row>
    <row r="73" spans="1:255" ht="12" customHeight="1">
      <c r="A73" s="7"/>
      <c r="B73" s="108" t="s">
        <v>41</v>
      </c>
      <c r="C73" s="109">
        <f>+G26</f>
        <v>216000</v>
      </c>
      <c r="D73" s="110">
        <f>(C73/C79)</f>
        <v>0.27483538505582594</v>
      </c>
      <c r="E73" s="106"/>
      <c r="F73" s="106"/>
      <c r="G73" s="1"/>
    </row>
    <row r="74" spans="1:255" ht="12" customHeight="1">
      <c r="A74" s="7"/>
      <c r="B74" s="111" t="s">
        <v>42</v>
      </c>
      <c r="C74" s="112">
        <f>+G31</f>
        <v>0</v>
      </c>
      <c r="D74" s="113">
        <v>0</v>
      </c>
      <c r="E74" s="106"/>
      <c r="F74" s="106"/>
      <c r="G74" s="1"/>
    </row>
    <row r="75" spans="1:255" ht="12" customHeight="1">
      <c r="A75" s="7"/>
      <c r="B75" s="111" t="s">
        <v>43</v>
      </c>
      <c r="C75" s="114">
        <f>+G36</f>
        <v>0</v>
      </c>
      <c r="D75" s="113">
        <f>(C75/C79)</f>
        <v>0</v>
      </c>
      <c r="E75" s="106"/>
      <c r="F75" s="106"/>
      <c r="G75" s="1"/>
    </row>
    <row r="76" spans="1:255" ht="12" customHeight="1">
      <c r="A76" s="7"/>
      <c r="B76" s="111" t="s">
        <v>26</v>
      </c>
      <c r="C76" s="114">
        <f>+G47</f>
        <v>532500</v>
      </c>
      <c r="D76" s="113">
        <f>(C76/C79)</f>
        <v>0.6775455673251265</v>
      </c>
      <c r="E76" s="106"/>
      <c r="F76" s="106"/>
      <c r="G76" s="1"/>
    </row>
    <row r="77" spans="1:255" ht="12" customHeight="1">
      <c r="A77" s="7"/>
      <c r="B77" s="111" t="s">
        <v>44</v>
      </c>
      <c r="C77" s="115">
        <f>+G52</f>
        <v>0</v>
      </c>
      <c r="D77" s="113">
        <f>(C77/C79)</f>
        <v>0</v>
      </c>
      <c r="E77" s="116"/>
      <c r="F77" s="116"/>
      <c r="G77" s="1"/>
    </row>
    <row r="78" spans="1:255" ht="12" customHeight="1" thickBot="1">
      <c r="A78" s="7"/>
      <c r="B78" s="117" t="s">
        <v>45</v>
      </c>
      <c r="C78" s="118">
        <f>+G55</f>
        <v>37425</v>
      </c>
      <c r="D78" s="119">
        <f>(C78/C79)</f>
        <v>4.7619047619047616E-2</v>
      </c>
      <c r="E78" s="116"/>
      <c r="F78" s="116"/>
      <c r="G78" s="1"/>
    </row>
    <row r="79" spans="1:255" ht="12.75" customHeight="1" thickBot="1">
      <c r="A79" s="7"/>
      <c r="B79" s="107" t="s">
        <v>46</v>
      </c>
      <c r="C79" s="120">
        <f>SUM(C73:C78)</f>
        <v>785925</v>
      </c>
      <c r="D79" s="121">
        <f>SUM(D73:D78)</f>
        <v>1</v>
      </c>
      <c r="E79" s="116"/>
      <c r="F79" s="116"/>
      <c r="G79" s="1"/>
    </row>
    <row r="80" spans="1:255" ht="12" customHeight="1">
      <c r="A80" s="7"/>
      <c r="B80" s="83"/>
      <c r="C80" s="99"/>
      <c r="D80" s="99"/>
      <c r="E80" s="99"/>
      <c r="F80" s="99"/>
      <c r="G80" s="1"/>
    </row>
    <row r="81" spans="1:255" ht="12.75" customHeight="1" thickBot="1">
      <c r="A81" s="7"/>
      <c r="B81" s="122"/>
      <c r="C81" s="99"/>
      <c r="D81" s="99"/>
      <c r="E81" s="99"/>
      <c r="F81" s="99"/>
      <c r="G81" s="1"/>
    </row>
    <row r="82" spans="1:255" s="130" customFormat="1" ht="12" customHeight="1" thickBot="1">
      <c r="A82" s="123"/>
      <c r="B82" s="124" t="s">
        <v>53</v>
      </c>
      <c r="C82" s="125" t="s">
        <v>62</v>
      </c>
      <c r="D82" s="126" t="s">
        <v>54</v>
      </c>
      <c r="E82" s="127" t="s">
        <v>56</v>
      </c>
      <c r="F82" s="128" t="s">
        <v>55</v>
      </c>
      <c r="G82" s="18"/>
      <c r="H82" s="1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  <c r="BC82" s="129"/>
      <c r="BD82" s="129"/>
      <c r="BE82" s="129"/>
      <c r="BF82" s="129"/>
      <c r="BG82" s="129"/>
      <c r="BH82" s="129"/>
      <c r="BI82" s="129"/>
      <c r="BJ82" s="129"/>
      <c r="BK82" s="129"/>
      <c r="BL82" s="129"/>
      <c r="BM82" s="129"/>
      <c r="BN82" s="129"/>
      <c r="BO82" s="129"/>
      <c r="BP82" s="129"/>
      <c r="BQ82" s="129"/>
      <c r="BR82" s="129"/>
      <c r="BS82" s="129"/>
      <c r="BT82" s="129"/>
      <c r="BU82" s="129"/>
      <c r="BV82" s="129"/>
      <c r="BW82" s="129"/>
      <c r="BX82" s="129"/>
      <c r="BY82" s="129"/>
      <c r="BZ82" s="129"/>
      <c r="CA82" s="129"/>
      <c r="CB82" s="129"/>
      <c r="CC82" s="129"/>
      <c r="CD82" s="129"/>
      <c r="CE82" s="129"/>
      <c r="CF82" s="129"/>
      <c r="CG82" s="129"/>
      <c r="CH82" s="129"/>
      <c r="CI82" s="129"/>
      <c r="CJ82" s="129"/>
      <c r="CK82" s="129"/>
      <c r="CL82" s="129"/>
      <c r="CM82" s="129"/>
      <c r="CN82" s="129"/>
      <c r="CO82" s="129"/>
      <c r="CP82" s="129"/>
      <c r="CQ82" s="129"/>
      <c r="CR82" s="129"/>
      <c r="CS82" s="129"/>
      <c r="CT82" s="129"/>
      <c r="CU82" s="129"/>
      <c r="CV82" s="129"/>
      <c r="CW82" s="129"/>
      <c r="CX82" s="129"/>
      <c r="CY82" s="129"/>
      <c r="CZ82" s="129"/>
      <c r="DA82" s="129"/>
      <c r="DB82" s="129"/>
      <c r="DC82" s="129"/>
      <c r="DD82" s="129"/>
      <c r="DE82" s="129"/>
      <c r="DF82" s="129"/>
      <c r="DG82" s="129"/>
      <c r="DH82" s="129"/>
      <c r="DI82" s="129"/>
      <c r="DJ82" s="129"/>
      <c r="DK82" s="129"/>
      <c r="DL82" s="129"/>
      <c r="DM82" s="129"/>
      <c r="DN82" s="129"/>
      <c r="DO82" s="129"/>
      <c r="DP82" s="129"/>
      <c r="DQ82" s="129"/>
      <c r="DR82" s="129"/>
      <c r="DS82" s="129"/>
      <c r="DT82" s="129"/>
      <c r="DU82" s="129"/>
      <c r="DV82" s="129"/>
      <c r="DW82" s="129"/>
      <c r="DX82" s="129"/>
      <c r="DY82" s="129"/>
      <c r="DZ82" s="129"/>
      <c r="EA82" s="129"/>
      <c r="EB82" s="129"/>
      <c r="EC82" s="129"/>
      <c r="ED82" s="129"/>
      <c r="EE82" s="129"/>
      <c r="EF82" s="129"/>
      <c r="EG82" s="129"/>
      <c r="EH82" s="129"/>
      <c r="EI82" s="129"/>
      <c r="EJ82" s="129"/>
      <c r="EK82" s="129"/>
      <c r="EL82" s="129"/>
      <c r="EM82" s="129"/>
      <c r="EN82" s="129"/>
      <c r="EO82" s="129"/>
      <c r="EP82" s="129"/>
      <c r="EQ82" s="129"/>
      <c r="ER82" s="129"/>
      <c r="ES82" s="129"/>
      <c r="ET82" s="129"/>
      <c r="EU82" s="129"/>
      <c r="EV82" s="129"/>
      <c r="EW82" s="129"/>
      <c r="EX82" s="129"/>
      <c r="EY82" s="129"/>
      <c r="EZ82" s="129"/>
      <c r="FA82" s="129"/>
      <c r="FB82" s="129"/>
      <c r="FC82" s="129"/>
      <c r="FD82" s="129"/>
      <c r="FE82" s="129"/>
      <c r="FF82" s="129"/>
      <c r="FG82" s="129"/>
      <c r="FH82" s="129"/>
      <c r="FI82" s="129"/>
      <c r="FJ82" s="129"/>
      <c r="FK82" s="129"/>
      <c r="FL82" s="129"/>
      <c r="FM82" s="129"/>
      <c r="FN82" s="129"/>
      <c r="FO82" s="129"/>
      <c r="FP82" s="129"/>
      <c r="FQ82" s="129"/>
      <c r="FR82" s="129"/>
      <c r="FS82" s="129"/>
      <c r="FT82" s="129"/>
      <c r="FU82" s="129"/>
      <c r="FV82" s="129"/>
      <c r="FW82" s="129"/>
      <c r="FX82" s="129"/>
      <c r="FY82" s="129"/>
      <c r="FZ82" s="129"/>
      <c r="GA82" s="129"/>
      <c r="GB82" s="129"/>
      <c r="GC82" s="129"/>
      <c r="GD82" s="129"/>
      <c r="GE82" s="129"/>
      <c r="GF82" s="129"/>
      <c r="GG82" s="129"/>
      <c r="GH82" s="129"/>
      <c r="GI82" s="129"/>
      <c r="GJ82" s="129"/>
      <c r="GK82" s="129"/>
      <c r="GL82" s="129"/>
      <c r="GM82" s="129"/>
      <c r="GN82" s="129"/>
      <c r="GO82" s="129"/>
      <c r="GP82" s="129"/>
      <c r="GQ82" s="129"/>
      <c r="GR82" s="129"/>
      <c r="GS82" s="129"/>
      <c r="GT82" s="129"/>
      <c r="GU82" s="129"/>
      <c r="GV82" s="129"/>
      <c r="GW82" s="129"/>
      <c r="GX82" s="129"/>
      <c r="GY82" s="129"/>
      <c r="GZ82" s="129"/>
      <c r="HA82" s="129"/>
      <c r="HB82" s="129"/>
      <c r="HC82" s="129"/>
      <c r="HD82" s="129"/>
      <c r="HE82" s="129"/>
      <c r="HF82" s="129"/>
      <c r="HG82" s="129"/>
      <c r="HH82" s="129"/>
      <c r="HI82" s="129"/>
      <c r="HJ82" s="129"/>
      <c r="HK82" s="129"/>
      <c r="HL82" s="129"/>
      <c r="HM82" s="129"/>
      <c r="HN82" s="129"/>
      <c r="HO82" s="129"/>
      <c r="HP82" s="129"/>
      <c r="HQ82" s="129"/>
      <c r="HR82" s="129"/>
      <c r="HS82" s="129"/>
      <c r="HT82" s="129"/>
      <c r="HU82" s="129"/>
      <c r="HV82" s="129"/>
      <c r="HW82" s="129"/>
      <c r="HX82" s="129"/>
      <c r="HY82" s="129"/>
      <c r="HZ82" s="129"/>
      <c r="IA82" s="129"/>
      <c r="IB82" s="129"/>
      <c r="IC82" s="129"/>
      <c r="ID82" s="129"/>
      <c r="IE82" s="129"/>
      <c r="IF82" s="129"/>
      <c r="IG82" s="129"/>
      <c r="IH82" s="129"/>
      <c r="II82" s="129"/>
      <c r="IJ82" s="129"/>
      <c r="IK82" s="129"/>
      <c r="IL82" s="129"/>
      <c r="IM82" s="129"/>
      <c r="IN82" s="129"/>
      <c r="IO82" s="129"/>
      <c r="IP82" s="129"/>
      <c r="IQ82" s="129"/>
      <c r="IR82" s="129"/>
      <c r="IS82" s="129"/>
      <c r="IT82" s="129"/>
      <c r="IU82" s="129"/>
    </row>
    <row r="83" spans="1:255" ht="23.25" customHeight="1">
      <c r="A83" s="7"/>
      <c r="B83" s="77" t="s">
        <v>105</v>
      </c>
      <c r="C83" s="78">
        <v>16</v>
      </c>
      <c r="D83" s="79">
        <v>140000</v>
      </c>
      <c r="E83" s="131">
        <f>+C83*D83</f>
        <v>2240000</v>
      </c>
      <c r="F83" s="11"/>
      <c r="G83" s="2"/>
      <c r="H83" s="16"/>
      <c r="I83" s="93"/>
      <c r="J83" s="132"/>
    </row>
    <row r="84" spans="1:255" ht="12" customHeight="1">
      <c r="A84" s="7"/>
      <c r="B84" s="76" t="s">
        <v>106</v>
      </c>
      <c r="C84" s="75">
        <v>4</v>
      </c>
      <c r="D84" s="54">
        <v>140000</v>
      </c>
      <c r="E84" s="133">
        <f t="shared" ref="E84:E86" si="3">+C84*D84</f>
        <v>560000</v>
      </c>
      <c r="F84" s="11"/>
      <c r="G84" s="2"/>
      <c r="H84" s="16"/>
      <c r="I84" s="93"/>
      <c r="J84" s="132"/>
    </row>
    <row r="85" spans="1:255" ht="18.75" customHeight="1">
      <c r="A85" s="7"/>
      <c r="B85" s="76" t="s">
        <v>107</v>
      </c>
      <c r="C85" s="158">
        <v>4</v>
      </c>
      <c r="D85" s="54">
        <v>90000</v>
      </c>
      <c r="E85" s="133">
        <f t="shared" si="3"/>
        <v>360000</v>
      </c>
      <c r="F85" s="11"/>
      <c r="G85" s="2"/>
      <c r="H85" s="16"/>
      <c r="I85" s="93"/>
      <c r="J85" s="132"/>
    </row>
    <row r="86" spans="1:255" ht="18.75" customHeight="1" thickBot="1">
      <c r="A86" s="7"/>
      <c r="B86" s="80" t="s">
        <v>108</v>
      </c>
      <c r="C86" s="81">
        <v>30</v>
      </c>
      <c r="D86" s="82">
        <v>2000</v>
      </c>
      <c r="E86" s="134">
        <f t="shared" si="3"/>
        <v>60000</v>
      </c>
      <c r="F86" s="11"/>
      <c r="G86" s="2"/>
      <c r="H86" s="16"/>
      <c r="I86" s="93"/>
      <c r="J86" s="132"/>
    </row>
    <row r="87" spans="1:255" ht="15.6" customHeight="1" thickBot="1">
      <c r="A87" s="7"/>
      <c r="B87" s="135" t="s">
        <v>58</v>
      </c>
      <c r="C87" s="136">
        <f>SUM(C83:C85)</f>
        <v>24</v>
      </c>
      <c r="D87" s="137"/>
      <c r="E87" s="138">
        <f>SUM(E83:E86)</f>
        <v>3220000</v>
      </c>
      <c r="F87" s="83"/>
      <c r="G87" s="83"/>
      <c r="H87" s="16"/>
      <c r="I87" s="93"/>
      <c r="J87" s="93"/>
    </row>
    <row r="88" spans="1:255" ht="11.25" customHeight="1">
      <c r="B88" s="139" t="s">
        <v>57</v>
      </c>
      <c r="G88" s="93"/>
      <c r="H88" s="16"/>
      <c r="I88" s="93"/>
      <c r="J88" s="93"/>
    </row>
    <row r="89" spans="1:255" ht="11.25" customHeight="1">
      <c r="G89" s="93"/>
      <c r="H89" s="16"/>
      <c r="I89" s="93"/>
      <c r="J89" s="93"/>
    </row>
    <row r="90" spans="1:255" ht="11.25" customHeight="1" thickBot="1"/>
    <row r="91" spans="1:255" ht="12" customHeight="1" thickBot="1">
      <c r="A91" s="7"/>
      <c r="B91" s="161" t="s">
        <v>61</v>
      </c>
      <c r="C91" s="162"/>
      <c r="D91" s="162"/>
      <c r="E91" s="163"/>
      <c r="F91" s="116"/>
      <c r="G91" s="1"/>
      <c r="H91" s="12"/>
    </row>
    <row r="92" spans="1:255" ht="12" customHeight="1">
      <c r="A92" s="7"/>
      <c r="B92" s="8" t="s">
        <v>73</v>
      </c>
      <c r="C92" s="9">
        <f>+D92*0.85</f>
        <v>20.399999999999999</v>
      </c>
      <c r="D92" s="9">
        <f>+C87</f>
        <v>24</v>
      </c>
      <c r="E92" s="10">
        <f>+D92*1.15</f>
        <v>27.599999999999998</v>
      </c>
      <c r="F92" s="11"/>
      <c r="G92" s="2"/>
      <c r="H92" s="12"/>
    </row>
    <row r="93" spans="1:255" ht="12.75" customHeight="1" thickBot="1">
      <c r="A93" s="7"/>
      <c r="B93" s="14" t="s">
        <v>63</v>
      </c>
      <c r="C93" s="15">
        <f>+$G$56/C92</f>
        <v>38525.73529411765</v>
      </c>
      <c r="D93" s="15">
        <f t="shared" ref="D93:E93" si="4">+$G$56/D92</f>
        <v>32746.875</v>
      </c>
      <c r="E93" s="17">
        <f t="shared" si="4"/>
        <v>28475.543478260872</v>
      </c>
      <c r="F93" s="11"/>
      <c r="G93" s="2"/>
      <c r="H93" s="12"/>
    </row>
    <row r="94" spans="1:255" ht="15.6" customHeight="1">
      <c r="A94" s="7"/>
      <c r="B94" s="98" t="s">
        <v>59</v>
      </c>
      <c r="C94" s="83"/>
      <c r="D94" s="83"/>
      <c r="E94" s="140"/>
      <c r="F94" s="83"/>
      <c r="G94" s="83"/>
      <c r="H94" s="12"/>
    </row>
  </sheetData>
  <mergeCells count="9">
    <mergeCell ref="E9:F9"/>
    <mergeCell ref="E14:F14"/>
    <mergeCell ref="E15:F15"/>
    <mergeCell ref="B17:G17"/>
    <mergeCell ref="B71:D71"/>
    <mergeCell ref="B91:E91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Carrasco Garay Eduardo Antonio</cp:lastModifiedBy>
  <dcterms:created xsi:type="dcterms:W3CDTF">2020-11-27T12:49:26Z</dcterms:created>
  <dcterms:modified xsi:type="dcterms:W3CDTF">2023-03-21T15:17:56Z</dcterms:modified>
</cp:coreProperties>
</file>