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37" i="1"/>
  <c r="G38" i="1"/>
  <c r="G46" i="1" l="1"/>
  <c r="G44" i="1"/>
  <c r="G42" i="1"/>
  <c r="C77" i="1" l="1"/>
  <c r="D74" i="1" s="1"/>
  <c r="G52" i="1"/>
  <c r="G31" i="1"/>
  <c r="G21" i="1"/>
  <c r="G12" i="1"/>
  <c r="G57" i="1" s="1"/>
  <c r="D71" i="1" l="1"/>
  <c r="D75" i="1"/>
  <c r="D76" i="1"/>
  <c r="G22" i="1"/>
  <c r="D73" i="1"/>
  <c r="G47" i="1"/>
  <c r="G32" i="1"/>
  <c r="D77" i="1" l="1"/>
  <c r="G54" i="1"/>
  <c r="G55" i="1" s="1"/>
  <c r="G56" i="1" s="1"/>
  <c r="G58" i="1" l="1"/>
</calcChain>
</file>

<file path=xl/sharedStrings.xml><?xml version="1.0" encoding="utf-8"?>
<sst xmlns="http://schemas.openxmlformats.org/spreadsheetml/2006/main" count="130" uniqueCount="94">
  <si>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</si>
  <si>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</si>
  <si>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</si>
  <si>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</si>
  <si>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</si>
  <si>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</si>
  <si>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</si>
  <si>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</si>
  <si>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</si>
  <si>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</si>
  <si>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</si>
  <si>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</si>
  <si>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</si>
  <si>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</si>
  <si>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</si>
  <si>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</si>
  <si>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</si>
  <si>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</si>
  <si>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</si>
  <si>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</si>
  <si>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</si>
  <si>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</si>
  <si>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</si>
  <si>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</si>
  <si>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</si>
  <si>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</si>
  <si>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</si>
  <si>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</si>
  <si>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</si>
  <si>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</si>
  <si>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</si>
  <si>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</si>
  <si>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</si>
  <si>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</si>
  <si>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</si>
  <si>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</si>
  <si>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</si>
  <si>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</si>
  <si>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</si>
  <si>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</si>
  <si>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</si>
  <si>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</si>
  <si>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</si>
  <si>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</si>
  <si>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</si>
  <si>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</si>
  <si>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</si>
  <si>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</si>
  <si>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</si>
  <si>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</si>
  <si>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</si>
  <si>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</si>
  <si>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</si>
  <si>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</si>
  <si>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</si>
  <si>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</si>
  <si>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</si>
  <si>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</si>
  <si>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</si>
  <si>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</si>
  <si>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Mercado Interno</t>
  </si>
  <si>
    <t>COSTOS DIRECTOS DE PRODUCCIÓN POR 10 VIENTRES (INCLUYE IVA)</t>
  </si>
  <si>
    <t>Alimentación</t>
  </si>
  <si>
    <t>Abril a julio</t>
  </si>
  <si>
    <t>Enero a diciembre</t>
  </si>
  <si>
    <t>n/a</t>
  </si>
  <si>
    <t>Antiparasitario</t>
  </si>
  <si>
    <t>Lombric</t>
  </si>
  <si>
    <t xml:space="preserve">Vitaminas </t>
  </si>
  <si>
    <t>Fardos</t>
  </si>
  <si>
    <t>Subproductos</t>
  </si>
  <si>
    <t>L</t>
  </si>
  <si>
    <t>Kg</t>
  </si>
  <si>
    <t>Afrecho</t>
  </si>
  <si>
    <t>Pelón de almendra</t>
  </si>
  <si>
    <t>s/i</t>
  </si>
  <si>
    <t>$/10 vientres</t>
  </si>
  <si>
    <t>Medio-bajo</t>
  </si>
  <si>
    <t>Vigantol ADE</t>
  </si>
  <si>
    <t>Frasco 100 ml (1,5 ml por animal)</t>
  </si>
  <si>
    <t>Febrero y junio</t>
  </si>
  <si>
    <t>Ovinos-carne</t>
  </si>
  <si>
    <t>Criollos</t>
  </si>
  <si>
    <t>RENDIMIENTO (Kgs/año/10 ovinos)</t>
  </si>
  <si>
    <t>Septiembre a enero</t>
  </si>
  <si>
    <t>PRECIO ESPERADO ($/kg)</t>
  </si>
  <si>
    <t>Frasco 100 ml (1,0 ml por animal)</t>
  </si>
  <si>
    <t>Avena con grano</t>
  </si>
  <si>
    <t>COSTO TOTAL/10 UA.</t>
  </si>
  <si>
    <t>Ivermectina</t>
  </si>
  <si>
    <t>ESCENARIOS COSTO UNITARIO  ($/kg)</t>
  </si>
  <si>
    <t>Rendimiento (kg/UA)</t>
  </si>
  <si>
    <t>Costo unitario ($/UA) (*)</t>
  </si>
  <si>
    <t>Febrero, junio y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</si>
</sst>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49" fontId="8" fillId="2" borderId="58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5" fillId="0" borderId="56" xfId="0" applyNumberFormat="1" applyFont="1" applyBorder="1" applyAlignment="1"/>
    <xf numFmtId="0" fontId="5" fillId="2" borderId="57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showGridLines="0" tabSelected="1" zoomScale="120" zoomScaleNormal="120" workbookViewId="0">
      <selection activeCell="B8" sqref="B8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7.66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81</v>
      </c>
      <c r="D9" s="8"/>
      <c r="E9" s="148" t="s">
        <v>83</v>
      </c>
      <c r="F9" s="149"/>
      <c r="G9" s="9">
        <v>350</v>
      </c>
    </row>
    <row r="10" spans="1:7" ht="38.25" customHeight="1" x14ac:dyDescent="0.3">
      <c r="A10" s="5"/>
      <c r="B10" s="10" t="s">
        <v>1</v>
      </c>
      <c r="C10" s="11" t="s">
        <v>82</v>
      </c>
      <c r="D10" s="12"/>
      <c r="E10" s="146" t="s">
        <v>2</v>
      </c>
      <c r="F10" s="147"/>
      <c r="G10" s="14" t="s">
        <v>84</v>
      </c>
    </row>
    <row r="11" spans="1:7" ht="18" customHeight="1" x14ac:dyDescent="0.3">
      <c r="A11" s="5"/>
      <c r="B11" s="10" t="s">
        <v>3</v>
      </c>
      <c r="C11" s="14" t="s">
        <v>77</v>
      </c>
      <c r="D11" s="12"/>
      <c r="E11" s="146" t="s">
        <v>85</v>
      </c>
      <c r="F11" s="147"/>
      <c r="G11" s="15">
        <v>4000</v>
      </c>
    </row>
    <row r="12" spans="1:7" ht="11.25" customHeight="1" x14ac:dyDescent="0.3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1400000</v>
      </c>
    </row>
    <row r="13" spans="1:7" ht="11.25" customHeight="1" x14ac:dyDescent="0.3">
      <c r="A13" s="5"/>
      <c r="B13" s="10" t="s">
        <v>6</v>
      </c>
      <c r="C13" s="14" t="s">
        <v>57</v>
      </c>
      <c r="D13" s="12"/>
      <c r="E13" s="146" t="s">
        <v>7</v>
      </c>
      <c r="F13" s="147"/>
      <c r="G13" s="14" t="s">
        <v>60</v>
      </c>
    </row>
    <row r="14" spans="1:7" ht="13.5" customHeight="1" x14ac:dyDescent="0.3">
      <c r="A14" s="5"/>
      <c r="B14" s="10" t="s">
        <v>8</v>
      </c>
      <c r="C14" s="14" t="s">
        <v>58</v>
      </c>
      <c r="D14" s="12"/>
      <c r="E14" s="146" t="s">
        <v>9</v>
      </c>
      <c r="F14" s="147"/>
      <c r="G14" s="16" t="s">
        <v>84</v>
      </c>
    </row>
    <row r="15" spans="1:7" ht="15.75" customHeight="1" x14ac:dyDescent="0.3">
      <c r="A15" s="5"/>
      <c r="B15" s="10" t="s">
        <v>10</v>
      </c>
      <c r="C15" s="20">
        <v>44986</v>
      </c>
      <c r="D15" s="12"/>
      <c r="E15" s="150" t="s">
        <v>11</v>
      </c>
      <c r="F15" s="151"/>
      <c r="G15" s="16" t="s">
        <v>59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52" t="s">
        <v>61</v>
      </c>
      <c r="C17" s="153"/>
      <c r="D17" s="153"/>
      <c r="E17" s="153"/>
      <c r="F17" s="153"/>
      <c r="G17" s="153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3">
      <c r="A21" s="26"/>
      <c r="B21" s="13" t="s">
        <v>62</v>
      </c>
      <c r="C21" s="34" t="s">
        <v>19</v>
      </c>
      <c r="D21" s="35">
        <v>20</v>
      </c>
      <c r="E21" s="34" t="s">
        <v>63</v>
      </c>
      <c r="F21" s="19">
        <v>20000</v>
      </c>
      <c r="G21" s="19">
        <f>(D21*F21)</f>
        <v>400000</v>
      </c>
    </row>
    <row r="22" spans="1:7" ht="12.75" customHeight="1" x14ac:dyDescent="0.3">
      <c r="A22" s="26"/>
      <c r="B22" s="36" t="s">
        <v>20</v>
      </c>
      <c r="C22" s="37"/>
      <c r="D22" s="37"/>
      <c r="E22" s="37"/>
      <c r="F22" s="38"/>
      <c r="G22" s="39">
        <f>SUM(G21:G21)</f>
        <v>400000</v>
      </c>
    </row>
    <row r="23" spans="1:7" ht="12" customHeight="1" x14ac:dyDescent="0.3">
      <c r="A23" s="2"/>
      <c r="B23" s="27"/>
      <c r="C23" s="29"/>
      <c r="D23" s="29"/>
      <c r="E23" s="29"/>
      <c r="F23" s="40"/>
      <c r="G23" s="40"/>
    </row>
    <row r="24" spans="1:7" ht="12" customHeight="1" x14ac:dyDescent="0.3">
      <c r="A24" s="5"/>
      <c r="B24" s="41" t="s">
        <v>21</v>
      </c>
      <c r="C24" s="42"/>
      <c r="D24" s="43"/>
      <c r="E24" s="43"/>
      <c r="F24" s="44"/>
      <c r="G24" s="44"/>
    </row>
    <row r="25" spans="1:7" ht="24" customHeight="1" x14ac:dyDescent="0.3">
      <c r="A25" s="5"/>
      <c r="B25" s="45" t="s">
        <v>13</v>
      </c>
      <c r="C25" s="46" t="s">
        <v>14</v>
      </c>
      <c r="D25" s="46" t="s">
        <v>15</v>
      </c>
      <c r="E25" s="45" t="s">
        <v>16</v>
      </c>
      <c r="F25" s="46" t="s">
        <v>17</v>
      </c>
      <c r="G25" s="45" t="s">
        <v>18</v>
      </c>
    </row>
    <row r="26" spans="1:7" ht="12" customHeight="1" x14ac:dyDescent="0.3">
      <c r="A26" s="5"/>
      <c r="B26" s="47" t="s">
        <v>65</v>
      </c>
      <c r="C26" s="48" t="s">
        <v>55</v>
      </c>
      <c r="D26" s="48">
        <v>0</v>
      </c>
      <c r="E26" s="48" t="s">
        <v>65</v>
      </c>
      <c r="F26" s="47">
        <v>0</v>
      </c>
      <c r="G26" s="47">
        <v>0</v>
      </c>
    </row>
    <row r="27" spans="1:7" ht="12" customHeight="1" x14ac:dyDescent="0.3">
      <c r="A27" s="5"/>
      <c r="B27" s="49" t="s">
        <v>22</v>
      </c>
      <c r="C27" s="50"/>
      <c r="D27" s="50"/>
      <c r="E27" s="50"/>
      <c r="F27" s="51"/>
      <c r="G27" s="51"/>
    </row>
    <row r="28" spans="1:7" ht="12" customHeight="1" x14ac:dyDescent="0.3">
      <c r="A28" s="2"/>
      <c r="B28" s="52"/>
      <c r="C28" s="53"/>
      <c r="D28" s="53"/>
      <c r="E28" s="53"/>
      <c r="F28" s="54"/>
      <c r="G28" s="54"/>
    </row>
    <row r="29" spans="1:7" ht="12" customHeight="1" x14ac:dyDescent="0.3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3">
      <c r="A30" s="5"/>
      <c r="B30" s="55" t="s">
        <v>13</v>
      </c>
      <c r="C30" s="55" t="s">
        <v>14</v>
      </c>
      <c r="D30" s="55" t="s">
        <v>15</v>
      </c>
      <c r="E30" s="55" t="s">
        <v>16</v>
      </c>
      <c r="F30" s="56" t="s">
        <v>17</v>
      </c>
      <c r="G30" s="55" t="s">
        <v>18</v>
      </c>
    </row>
    <row r="31" spans="1:7" ht="12.75" customHeight="1" x14ac:dyDescent="0.3">
      <c r="A31" s="26"/>
      <c r="B31" s="13" t="s">
        <v>65</v>
      </c>
      <c r="C31" s="34" t="s">
        <v>24</v>
      </c>
      <c r="D31" s="35">
        <v>0</v>
      </c>
      <c r="E31" s="16" t="s">
        <v>65</v>
      </c>
      <c r="F31" s="19">
        <v>0</v>
      </c>
      <c r="G31" s="19">
        <f t="shared" ref="G31" si="0">(D31*F31)</f>
        <v>0</v>
      </c>
    </row>
    <row r="32" spans="1:7" ht="12.75" customHeight="1" x14ac:dyDescent="0.3">
      <c r="A32" s="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3">
      <c r="A33" s="2"/>
      <c r="B33" s="52"/>
      <c r="C33" s="53"/>
      <c r="D33" s="53"/>
      <c r="E33" s="53"/>
      <c r="F33" s="54"/>
      <c r="G33" s="54"/>
    </row>
    <row r="34" spans="1:11" ht="12" customHeight="1" x14ac:dyDescent="0.3">
      <c r="A34" s="5"/>
      <c r="B34" s="41" t="s">
        <v>26</v>
      </c>
      <c r="C34" s="42"/>
      <c r="D34" s="43"/>
      <c r="E34" s="43"/>
      <c r="F34" s="44"/>
      <c r="G34" s="44"/>
    </row>
    <row r="35" spans="1:11" ht="24" customHeight="1" x14ac:dyDescent="0.3">
      <c r="A35" s="5"/>
      <c r="B35" s="56" t="s">
        <v>27</v>
      </c>
      <c r="C35" s="56" t="s">
        <v>28</v>
      </c>
      <c r="D35" s="56" t="s">
        <v>29</v>
      </c>
      <c r="E35" s="56" t="s">
        <v>16</v>
      </c>
      <c r="F35" s="56" t="s">
        <v>17</v>
      </c>
      <c r="G35" s="56" t="s">
        <v>18</v>
      </c>
      <c r="K35" s="133"/>
    </row>
    <row r="36" spans="1:11" ht="12.75" customHeight="1" x14ac:dyDescent="0.3">
      <c r="A36" s="26"/>
      <c r="B36" s="61" t="s">
        <v>66</v>
      </c>
      <c r="C36" s="62"/>
      <c r="D36" s="62"/>
      <c r="E36" s="62"/>
      <c r="F36" s="62"/>
      <c r="G36" s="62"/>
      <c r="K36" s="133"/>
    </row>
    <row r="37" spans="1:11" ht="12.75" customHeight="1" x14ac:dyDescent="0.3">
      <c r="A37" s="26"/>
      <c r="B37" s="17" t="s">
        <v>67</v>
      </c>
      <c r="C37" s="63" t="s">
        <v>71</v>
      </c>
      <c r="D37" s="64">
        <v>0.5</v>
      </c>
      <c r="E37" s="63" t="s">
        <v>80</v>
      </c>
      <c r="F37" s="65">
        <v>16000</v>
      </c>
      <c r="G37" s="65">
        <f>F37*D37</f>
        <v>8000</v>
      </c>
    </row>
    <row r="38" spans="1:11" ht="12.75" customHeight="1" x14ac:dyDescent="0.3">
      <c r="A38" s="26"/>
      <c r="B38" s="134" t="s">
        <v>89</v>
      </c>
      <c r="C38" s="63" t="s">
        <v>86</v>
      </c>
      <c r="D38" s="64">
        <v>1</v>
      </c>
      <c r="E38" s="63" t="s">
        <v>93</v>
      </c>
      <c r="F38" s="65">
        <v>8000</v>
      </c>
      <c r="G38" s="65">
        <f>F38*D38</f>
        <v>8000</v>
      </c>
    </row>
    <row r="39" spans="1:11" ht="12.75" customHeight="1" x14ac:dyDescent="0.3">
      <c r="A39" s="26"/>
      <c r="B39" s="66" t="s">
        <v>68</v>
      </c>
      <c r="C39" s="63"/>
      <c r="D39" s="64"/>
      <c r="E39" s="63"/>
      <c r="F39" s="65"/>
      <c r="G39" s="65"/>
    </row>
    <row r="40" spans="1:11" ht="12.75" customHeight="1" x14ac:dyDescent="0.3">
      <c r="A40" s="26"/>
      <c r="B40" s="134" t="s">
        <v>78</v>
      </c>
      <c r="C40" s="63" t="s">
        <v>79</v>
      </c>
      <c r="D40" s="64">
        <v>0.8</v>
      </c>
      <c r="E40" s="63" t="s">
        <v>80</v>
      </c>
      <c r="F40" s="65">
        <v>28000</v>
      </c>
      <c r="G40" s="65">
        <f>+F40*D40</f>
        <v>22400</v>
      </c>
    </row>
    <row r="41" spans="1:11" ht="12.75" customHeight="1" x14ac:dyDescent="0.3">
      <c r="A41" s="26"/>
      <c r="B41" s="66" t="s">
        <v>62</v>
      </c>
      <c r="C41" s="63"/>
      <c r="D41" s="64"/>
      <c r="E41" s="63"/>
      <c r="F41" s="65"/>
      <c r="G41" s="65"/>
    </row>
    <row r="42" spans="1:11" ht="12.75" customHeight="1" x14ac:dyDescent="0.3">
      <c r="A42" s="26"/>
      <c r="B42" s="134" t="s">
        <v>69</v>
      </c>
      <c r="C42" s="63" t="s">
        <v>14</v>
      </c>
      <c r="D42" s="64">
        <v>60</v>
      </c>
      <c r="E42" s="63" t="s">
        <v>64</v>
      </c>
      <c r="F42" s="65">
        <v>7000</v>
      </c>
      <c r="G42" s="65">
        <f>+F42*D42</f>
        <v>420000</v>
      </c>
    </row>
    <row r="43" spans="1:11" ht="12.75" customHeight="1" x14ac:dyDescent="0.3">
      <c r="A43" s="26"/>
      <c r="B43" s="136" t="s">
        <v>70</v>
      </c>
      <c r="C43" s="63"/>
      <c r="D43" s="64"/>
      <c r="E43" s="63"/>
      <c r="F43" s="65"/>
      <c r="G43" s="65"/>
    </row>
    <row r="44" spans="1:11" ht="12.75" customHeight="1" x14ac:dyDescent="0.3">
      <c r="A44" s="89"/>
      <c r="B44" s="143" t="s">
        <v>73</v>
      </c>
      <c r="C44" s="135" t="s">
        <v>72</v>
      </c>
      <c r="D44" s="64">
        <v>300</v>
      </c>
      <c r="E44" s="63" t="s">
        <v>64</v>
      </c>
      <c r="F44" s="65">
        <v>320</v>
      </c>
      <c r="G44" s="65">
        <f>+F44*D44</f>
        <v>96000</v>
      </c>
    </row>
    <row r="45" spans="1:11" ht="12.75" customHeight="1" x14ac:dyDescent="0.3">
      <c r="A45" s="89"/>
      <c r="B45" s="143" t="s">
        <v>87</v>
      </c>
      <c r="C45" s="135" t="s">
        <v>72</v>
      </c>
      <c r="D45" s="64">
        <v>50</v>
      </c>
      <c r="E45" s="63" t="s">
        <v>64</v>
      </c>
      <c r="F45" s="65">
        <v>400</v>
      </c>
      <c r="G45" s="65">
        <f>+F45*D45</f>
        <v>20000</v>
      </c>
    </row>
    <row r="46" spans="1:11" ht="12.75" customHeight="1" x14ac:dyDescent="0.3">
      <c r="A46" s="89"/>
      <c r="B46" s="138" t="s">
        <v>74</v>
      </c>
      <c r="C46" s="139" t="s">
        <v>72</v>
      </c>
      <c r="D46" s="140">
        <v>400</v>
      </c>
      <c r="E46" s="141" t="s">
        <v>64</v>
      </c>
      <c r="F46" s="142">
        <v>220</v>
      </c>
      <c r="G46" s="142">
        <f>+F46*D46</f>
        <v>88000</v>
      </c>
    </row>
    <row r="47" spans="1:11" ht="13.5" customHeight="1" x14ac:dyDescent="0.3">
      <c r="A47" s="5"/>
      <c r="B47" s="137" t="s">
        <v>30</v>
      </c>
      <c r="C47" s="67"/>
      <c r="D47" s="67"/>
      <c r="E47" s="67"/>
      <c r="F47" s="68"/>
      <c r="G47" s="69">
        <f>SUM(G36:G46)</f>
        <v>662400</v>
      </c>
    </row>
    <row r="48" spans="1:11" ht="12" customHeight="1" x14ac:dyDescent="0.3">
      <c r="A48" s="2"/>
      <c r="B48" s="52"/>
      <c r="C48" s="53"/>
      <c r="D48" s="53"/>
      <c r="E48" s="70"/>
      <c r="F48" s="54"/>
      <c r="G48" s="54"/>
    </row>
    <row r="49" spans="1:7" ht="12" customHeight="1" x14ac:dyDescent="0.3">
      <c r="A49" s="5"/>
      <c r="B49" s="41" t="s">
        <v>31</v>
      </c>
      <c r="C49" s="42"/>
      <c r="D49" s="43"/>
      <c r="E49" s="43"/>
      <c r="F49" s="44"/>
      <c r="G49" s="44"/>
    </row>
    <row r="50" spans="1:7" ht="24" customHeight="1" x14ac:dyDescent="0.3">
      <c r="A50" s="5"/>
      <c r="B50" s="55" t="s">
        <v>32</v>
      </c>
      <c r="C50" s="56" t="s">
        <v>28</v>
      </c>
      <c r="D50" s="56" t="s">
        <v>29</v>
      </c>
      <c r="E50" s="55" t="s">
        <v>16</v>
      </c>
      <c r="F50" s="56" t="s">
        <v>17</v>
      </c>
      <c r="G50" s="55" t="s">
        <v>18</v>
      </c>
    </row>
    <row r="51" spans="1:7" ht="12.75" customHeight="1" x14ac:dyDescent="0.3">
      <c r="A51" s="26"/>
      <c r="B51" s="13" t="s">
        <v>75</v>
      </c>
      <c r="C51" s="63" t="s">
        <v>75</v>
      </c>
      <c r="D51" s="65">
        <v>0</v>
      </c>
      <c r="E51" s="34" t="s">
        <v>75</v>
      </c>
      <c r="F51" s="71">
        <v>0</v>
      </c>
      <c r="G51" s="65">
        <v>0</v>
      </c>
    </row>
    <row r="52" spans="1:7" ht="13.5" customHeight="1" x14ac:dyDescent="0.3">
      <c r="A52" s="5"/>
      <c r="B52" s="72" t="s">
        <v>33</v>
      </c>
      <c r="C52" s="73"/>
      <c r="D52" s="73"/>
      <c r="E52" s="73"/>
      <c r="F52" s="74"/>
      <c r="G52" s="75">
        <f>SUM(G51)</f>
        <v>0</v>
      </c>
    </row>
    <row r="53" spans="1:7" ht="12" customHeight="1" x14ac:dyDescent="0.3">
      <c r="A53" s="2"/>
      <c r="B53" s="92"/>
      <c r="C53" s="92"/>
      <c r="D53" s="92"/>
      <c r="E53" s="92"/>
      <c r="F53" s="93"/>
      <c r="G53" s="93"/>
    </row>
    <row r="54" spans="1:7" ht="12" customHeight="1" x14ac:dyDescent="0.3">
      <c r="A54" s="89"/>
      <c r="B54" s="94" t="s">
        <v>34</v>
      </c>
      <c r="C54" s="95"/>
      <c r="D54" s="95"/>
      <c r="E54" s="95"/>
      <c r="F54" s="95"/>
      <c r="G54" s="96">
        <f>G22+G32+G47+G52</f>
        <v>1062400</v>
      </c>
    </row>
    <row r="55" spans="1:7" ht="12" customHeight="1" x14ac:dyDescent="0.3">
      <c r="A55" s="89"/>
      <c r="B55" s="97" t="s">
        <v>35</v>
      </c>
      <c r="C55" s="77"/>
      <c r="D55" s="77"/>
      <c r="E55" s="77"/>
      <c r="F55" s="77"/>
      <c r="G55" s="98">
        <f>G54*0.05</f>
        <v>53120</v>
      </c>
    </row>
    <row r="56" spans="1:7" ht="12" customHeight="1" x14ac:dyDescent="0.3">
      <c r="A56" s="89"/>
      <c r="B56" s="99" t="s">
        <v>36</v>
      </c>
      <c r="C56" s="76"/>
      <c r="D56" s="76"/>
      <c r="E56" s="76"/>
      <c r="F56" s="76"/>
      <c r="G56" s="100">
        <f>G55+G54</f>
        <v>1115520</v>
      </c>
    </row>
    <row r="57" spans="1:7" ht="12" customHeight="1" x14ac:dyDescent="0.3">
      <c r="A57" s="89"/>
      <c r="B57" s="97" t="s">
        <v>37</v>
      </c>
      <c r="C57" s="77"/>
      <c r="D57" s="77"/>
      <c r="E57" s="77"/>
      <c r="F57" s="77"/>
      <c r="G57" s="98">
        <f>G12</f>
        <v>1400000</v>
      </c>
    </row>
    <row r="58" spans="1:7" ht="12" customHeight="1" x14ac:dyDescent="0.3">
      <c r="A58" s="89"/>
      <c r="B58" s="101" t="s">
        <v>38</v>
      </c>
      <c r="C58" s="102"/>
      <c r="D58" s="102"/>
      <c r="E58" s="102"/>
      <c r="F58" s="102"/>
      <c r="G58" s="103">
        <f>G57-G56</f>
        <v>284480</v>
      </c>
    </row>
    <row r="59" spans="1:7" ht="12" customHeight="1" x14ac:dyDescent="0.3">
      <c r="A59" s="89"/>
      <c r="B59" s="90" t="s">
        <v>39</v>
      </c>
      <c r="C59" s="91"/>
      <c r="D59" s="91"/>
      <c r="E59" s="91"/>
      <c r="F59" s="91"/>
      <c r="G59" s="86"/>
    </row>
    <row r="60" spans="1:7" ht="12.75" customHeight="1" thickBot="1" x14ac:dyDescent="0.35">
      <c r="A60" s="89"/>
      <c r="B60" s="104"/>
      <c r="C60" s="91"/>
      <c r="D60" s="91"/>
      <c r="E60" s="91"/>
      <c r="F60" s="91"/>
      <c r="G60" s="86"/>
    </row>
    <row r="61" spans="1:7" ht="12" customHeight="1" x14ac:dyDescent="0.3">
      <c r="A61" s="89"/>
      <c r="B61" s="116" t="s">
        <v>40</v>
      </c>
      <c r="C61" s="117"/>
      <c r="D61" s="117"/>
      <c r="E61" s="117"/>
      <c r="F61" s="118"/>
      <c r="G61" s="86"/>
    </row>
    <row r="62" spans="1:7" ht="12" customHeight="1" x14ac:dyDescent="0.3">
      <c r="A62" s="89"/>
      <c r="B62" s="119" t="s">
        <v>41</v>
      </c>
      <c r="C62" s="88"/>
      <c r="D62" s="88"/>
      <c r="E62" s="88"/>
      <c r="F62" s="120"/>
      <c r="G62" s="86"/>
    </row>
    <row r="63" spans="1:7" ht="12" customHeight="1" x14ac:dyDescent="0.3">
      <c r="A63" s="89"/>
      <c r="B63" s="119" t="s">
        <v>42</v>
      </c>
      <c r="C63" s="88"/>
      <c r="D63" s="88"/>
      <c r="E63" s="88"/>
      <c r="F63" s="120"/>
      <c r="G63" s="86"/>
    </row>
    <row r="64" spans="1:7" ht="12" customHeight="1" x14ac:dyDescent="0.3">
      <c r="A64" s="89"/>
      <c r="B64" s="119" t="s">
        <v>43</v>
      </c>
      <c r="C64" s="88"/>
      <c r="D64" s="88"/>
      <c r="E64" s="88"/>
      <c r="F64" s="120"/>
      <c r="G64" s="86"/>
    </row>
    <row r="65" spans="1:7" ht="12" customHeight="1" x14ac:dyDescent="0.3">
      <c r="A65" s="89"/>
      <c r="B65" s="119" t="s">
        <v>44</v>
      </c>
      <c r="C65" s="88"/>
      <c r="D65" s="88"/>
      <c r="E65" s="88"/>
      <c r="F65" s="120"/>
      <c r="G65" s="86"/>
    </row>
    <row r="66" spans="1:7" ht="12" customHeight="1" x14ac:dyDescent="0.3">
      <c r="A66" s="89"/>
      <c r="B66" s="119" t="s">
        <v>45</v>
      </c>
      <c r="C66" s="88"/>
      <c r="D66" s="88"/>
      <c r="E66" s="88"/>
      <c r="F66" s="120"/>
      <c r="G66" s="86"/>
    </row>
    <row r="67" spans="1:7" ht="12.75" customHeight="1" thickBot="1" x14ac:dyDescent="0.35">
      <c r="A67" s="89"/>
      <c r="B67" s="121" t="s">
        <v>46</v>
      </c>
      <c r="C67" s="122"/>
      <c r="D67" s="122"/>
      <c r="E67" s="122"/>
      <c r="F67" s="123"/>
      <c r="G67" s="86"/>
    </row>
    <row r="68" spans="1:7" ht="12.75" customHeight="1" x14ac:dyDescent="0.3">
      <c r="A68" s="89"/>
      <c r="B68" s="114"/>
      <c r="C68" s="88"/>
      <c r="D68" s="88"/>
      <c r="E68" s="88"/>
      <c r="F68" s="88"/>
      <c r="G68" s="86"/>
    </row>
    <row r="69" spans="1:7" ht="15" customHeight="1" thickBot="1" x14ac:dyDescent="0.35">
      <c r="A69" s="89"/>
      <c r="B69" s="144" t="s">
        <v>47</v>
      </c>
      <c r="C69" s="145"/>
      <c r="D69" s="113"/>
      <c r="E69" s="79"/>
      <c r="F69" s="79"/>
      <c r="G69" s="86"/>
    </row>
    <row r="70" spans="1:7" ht="12" customHeight="1" x14ac:dyDescent="0.3">
      <c r="A70" s="89"/>
      <c r="B70" s="106" t="s">
        <v>32</v>
      </c>
      <c r="C70" s="80" t="s">
        <v>76</v>
      </c>
      <c r="D70" s="107" t="s">
        <v>48</v>
      </c>
      <c r="E70" s="79"/>
      <c r="F70" s="79"/>
      <c r="G70" s="86"/>
    </row>
    <row r="71" spans="1:7" ht="12" customHeight="1" x14ac:dyDescent="0.3">
      <c r="A71" s="89"/>
      <c r="B71" s="108" t="s">
        <v>49</v>
      </c>
      <c r="C71" s="81">
        <v>400000</v>
      </c>
      <c r="D71" s="109">
        <f>(C71/C77)</f>
        <v>0.35857716580608145</v>
      </c>
      <c r="E71" s="79"/>
      <c r="F71" s="79"/>
      <c r="G71" s="86"/>
    </row>
    <row r="72" spans="1:7" ht="12" customHeight="1" x14ac:dyDescent="0.3">
      <c r="A72" s="89"/>
      <c r="B72" s="108" t="s">
        <v>50</v>
      </c>
      <c r="C72" s="82">
        <v>0</v>
      </c>
      <c r="D72" s="109">
        <v>0</v>
      </c>
      <c r="E72" s="79"/>
      <c r="F72" s="79"/>
      <c r="G72" s="86"/>
    </row>
    <row r="73" spans="1:7" ht="12" customHeight="1" x14ac:dyDescent="0.3">
      <c r="A73" s="89"/>
      <c r="B73" s="108" t="s">
        <v>51</v>
      </c>
      <c r="C73" s="81">
        <v>0</v>
      </c>
      <c r="D73" s="109">
        <f>(C73/C77)</f>
        <v>0</v>
      </c>
      <c r="E73" s="79"/>
      <c r="F73" s="79"/>
      <c r="G73" s="86"/>
    </row>
    <row r="74" spans="1:7" ht="12" customHeight="1" x14ac:dyDescent="0.3">
      <c r="A74" s="89"/>
      <c r="B74" s="108" t="s">
        <v>27</v>
      </c>
      <c r="C74" s="81">
        <v>662400</v>
      </c>
      <c r="D74" s="109">
        <f>(C74/C77)</f>
        <v>0.59380378657487087</v>
      </c>
      <c r="E74" s="79"/>
      <c r="F74" s="79"/>
      <c r="G74" s="86"/>
    </row>
    <row r="75" spans="1:7" ht="12" customHeight="1" x14ac:dyDescent="0.3">
      <c r="A75" s="89"/>
      <c r="B75" s="108" t="s">
        <v>52</v>
      </c>
      <c r="C75" s="83">
        <v>0</v>
      </c>
      <c r="D75" s="109">
        <f>(C75/C77)</f>
        <v>0</v>
      </c>
      <c r="E75" s="85"/>
      <c r="F75" s="85"/>
      <c r="G75" s="86"/>
    </row>
    <row r="76" spans="1:7" ht="12" customHeight="1" x14ac:dyDescent="0.3">
      <c r="A76" s="89"/>
      <c r="B76" s="108" t="s">
        <v>53</v>
      </c>
      <c r="C76" s="83">
        <v>53120</v>
      </c>
      <c r="D76" s="109">
        <f>(C76/C77)</f>
        <v>4.7619047619047616E-2</v>
      </c>
      <c r="E76" s="85"/>
      <c r="F76" s="85"/>
      <c r="G76" s="86"/>
    </row>
    <row r="77" spans="1:7" ht="12.75" customHeight="1" thickBot="1" x14ac:dyDescent="0.35">
      <c r="A77" s="89"/>
      <c r="B77" s="110" t="s">
        <v>88</v>
      </c>
      <c r="C77" s="111">
        <f>SUM(C71:C76)</f>
        <v>1115520</v>
      </c>
      <c r="D77" s="112">
        <f>SUM(D71:D76)</f>
        <v>1</v>
      </c>
      <c r="E77" s="85"/>
      <c r="F77" s="85"/>
      <c r="G77" s="86"/>
    </row>
    <row r="78" spans="1:7" ht="12" customHeight="1" x14ac:dyDescent="0.3">
      <c r="A78" s="89"/>
      <c r="B78" s="104"/>
      <c r="C78" s="91"/>
      <c r="D78" s="91"/>
      <c r="E78" s="91"/>
      <c r="F78" s="91"/>
      <c r="G78" s="86"/>
    </row>
    <row r="79" spans="1:7" ht="12.75" customHeight="1" x14ac:dyDescent="0.3">
      <c r="A79" s="89"/>
      <c r="B79" s="105"/>
      <c r="C79" s="91"/>
      <c r="D79" s="91"/>
      <c r="E79" s="91"/>
      <c r="F79" s="91"/>
      <c r="G79" s="86"/>
    </row>
    <row r="80" spans="1:7" ht="12" customHeight="1" thickBot="1" x14ac:dyDescent="0.35">
      <c r="A80" s="78"/>
      <c r="B80" s="125"/>
      <c r="C80" s="126" t="s">
        <v>90</v>
      </c>
      <c r="D80" s="127"/>
      <c r="E80" s="128"/>
      <c r="F80" s="84"/>
      <c r="G80" s="86"/>
    </row>
    <row r="81" spans="1:7" ht="12" customHeight="1" x14ac:dyDescent="0.3">
      <c r="A81" s="89"/>
      <c r="B81" s="129" t="s">
        <v>91</v>
      </c>
      <c r="C81" s="130">
        <v>35</v>
      </c>
      <c r="D81" s="130"/>
      <c r="E81" s="131"/>
      <c r="F81" s="124"/>
      <c r="G81" s="87"/>
    </row>
    <row r="82" spans="1:7" ht="12.75" customHeight="1" thickBot="1" x14ac:dyDescent="0.35">
      <c r="A82" s="89"/>
      <c r="B82" s="110" t="s">
        <v>92</v>
      </c>
      <c r="C82" s="111">
        <v>111552</v>
      </c>
      <c r="D82" s="111"/>
      <c r="E82" s="132"/>
      <c r="F82" s="124"/>
      <c r="G82" s="87"/>
    </row>
    <row r="83" spans="1:7" ht="15.6" customHeight="1" x14ac:dyDescent="0.3">
      <c r="A83" s="89"/>
      <c r="B83" s="115" t="s">
        <v>54</v>
      </c>
      <c r="C83" s="88"/>
      <c r="D83" s="88"/>
      <c r="E83" s="88"/>
      <c r="F83" s="88"/>
      <c r="G83" s="8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2022-06-14T21:41:34Z</cp:lastPrinted>
  <dcterms:created xsi:type="dcterms:W3CDTF">2020-11-27T12:49:26Z</dcterms:created>
  <dcterms:modified xsi:type="dcterms:W3CDTF">2023-03-31T13:49:58Z</dcterms:modified>
</cp:coreProperties>
</file>