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Cañete 11 02022023\"/>
    </mc:Choice>
  </mc:AlternateContent>
  <bookViews>
    <workbookView xWindow="0" yWindow="0" windowWidth="20490" windowHeight="7155"/>
  </bookViews>
  <sheets>
    <sheet name="OVINOS" sheetId="3" r:id="rId1"/>
  </sheets>
  <definedNames>
    <definedName name="_xlnm.Print_Area" localSheetId="0">OVINOS!$A$1:$G$80</definedName>
  </definedNames>
  <calcPr calcId="152511"/>
</workbook>
</file>

<file path=xl/calcChain.xml><?xml version="1.0" encoding="utf-8"?>
<calcChain xmlns="http://schemas.openxmlformats.org/spreadsheetml/2006/main">
  <c r="G47" i="3" l="1"/>
  <c r="G34" i="3"/>
  <c r="G29" i="3"/>
  <c r="G12" i="3" l="1"/>
  <c r="G41" i="3" l="1"/>
  <c r="G39" i="3"/>
  <c r="C68" i="3"/>
  <c r="G23" i="3"/>
  <c r="G22" i="3"/>
  <c r="G21" i="3"/>
  <c r="G52" i="3"/>
  <c r="C67" i="3" l="1"/>
  <c r="G24" i="3"/>
  <c r="C66" i="3" s="1"/>
  <c r="G42" i="3"/>
  <c r="G49" i="3" s="1"/>
  <c r="G50" i="3" s="1"/>
  <c r="C69" i="3" l="1"/>
  <c r="G51" i="3"/>
  <c r="C71" i="3"/>
  <c r="C72" i="3" l="1"/>
  <c r="D71" i="3" s="1"/>
  <c r="C77" i="3"/>
  <c r="E77" i="3"/>
  <c r="D77" i="3"/>
  <c r="G53" i="3"/>
  <c r="D70" i="3" l="1"/>
  <c r="D66" i="3"/>
  <c r="D68" i="3"/>
  <c r="D69" i="3"/>
  <c r="D72" i="3" l="1"/>
</calcChain>
</file>

<file path=xl/sharedStrings.xml><?xml version="1.0" encoding="utf-8"?>
<sst xmlns="http://schemas.openxmlformats.org/spreadsheetml/2006/main" count="110" uniqueCount="83">
  <si>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</si>
  <si>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</si>
  <si>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</si>
  <si>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</si>
  <si>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</si>
  <si>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</si>
  <si>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</si>
  <si>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</si>
  <si>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</si>
  <si>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</si>
  <si>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</si>
  <si>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</si>
  <si>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</si>
  <si>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</si>
  <si>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</si>
  <si>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</si>
  <si>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</si>
  <si>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</si>
  <si>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</si>
  <si>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</si>
  <si>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</si>
  <si>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</si>
  <si>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</si>
  <si>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</si>
  <si>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</si>
  <si>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</si>
  <si>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</si>
  <si>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</si>
  <si>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</si>
  <si>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</si>
  <si>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</si>
  <si>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</si>
  <si>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</si>
  <si>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</si>
  <si>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</si>
  <si>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</si>
  <si>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</si>
  <si>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</si>
  <si>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</si>
  <si>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</si>
  <si>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</si>
  <si>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</si>
  <si>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</si>
  <si>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</si>
  <si>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</si>
  <si>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</si>
  <si>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</si>
  <si>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</si>
  <si>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</si>
  <si>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</si>
  <si>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</si>
  <si>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</si>
  <si>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</si>
  <si>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</si>
  <si>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</si>
  <si>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</si>
  <si>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</si>
  <si>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BIO BIO</t>
  </si>
  <si>
    <t>CAÑETE</t>
  </si>
  <si>
    <t>SEQUÍA</t>
  </si>
  <si>
    <t>Anual</t>
  </si>
  <si>
    <t>Abril</t>
  </si>
  <si>
    <t>PRECIO ESPERADO ($/KGMs)</t>
  </si>
  <si>
    <t>OVINOS</t>
  </si>
  <si>
    <t>SUFFOLK DOWN</t>
  </si>
  <si>
    <t>BAJO</t>
  </si>
  <si>
    <t>ANUAL</t>
  </si>
  <si>
    <t>MANTENCIÓN DE CERCOS</t>
  </si>
  <si>
    <t>Fertilización de mantención</t>
  </si>
  <si>
    <t>Sept-Nov</t>
  </si>
  <si>
    <t>Esquila</t>
  </si>
  <si>
    <t>Dic-Enero</t>
  </si>
  <si>
    <t>ALIMENTACIÓN</t>
  </si>
  <si>
    <t>Pradera Avena</t>
  </si>
  <si>
    <t>ha</t>
  </si>
  <si>
    <t>FARMACOS</t>
  </si>
  <si>
    <t>Insumos Veterinarios</t>
  </si>
  <si>
    <t>CB</t>
  </si>
  <si>
    <t>RENDIMIENTO (cabezas/Há.)</t>
  </si>
  <si>
    <t>CONSUMO y VENTA</t>
  </si>
  <si>
    <t>Rendimiento (cabezas/hà)</t>
  </si>
  <si>
    <t xml:space="preserve">ESCENARIOS COSTO UNITARIO  </t>
  </si>
  <si>
    <t>Costo unitario ($/cabeza)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</si>
</sst>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3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20" fillId="0" borderId="1"/>
    <xf numFmtId="0" fontId="1" fillId="0" borderId="1"/>
  </cellStyleXfs>
  <cellXfs count="106">
    <xf numFmtId="0" fontId="0" fillId="0" borderId="0" xfId="0" applyFont="1" applyAlignment="1"/>
    <xf numFmtId="0" fontId="16" fillId="7" borderId="1" xfId="0" applyFont="1" applyFill="1" applyBorder="1" applyAlignment="1"/>
    <xf numFmtId="0" fontId="11" fillId="7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164" fontId="18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/>
    <xf numFmtId="49" fontId="0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49" fontId="16" fillId="2" borderId="1" xfId="0" applyNumberFormat="1" applyFont="1" applyFill="1" applyBorder="1" applyAlignment="1">
      <alignment vertical="center"/>
    </xf>
    <xf numFmtId="0" fontId="14" fillId="7" borderId="1" xfId="0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1" xfId="0" applyFont="1" applyBorder="1" applyAlignment="1"/>
    <xf numFmtId="0" fontId="3" fillId="2" borderId="1" xfId="0" applyFont="1" applyFill="1" applyBorder="1" applyAlignment="1"/>
    <xf numFmtId="0" fontId="6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0" fontId="3" fillId="2" borderId="1" xfId="0" applyFont="1" applyFill="1" applyBorder="1" applyAlignment="1">
      <alignment horizontal="left"/>
    </xf>
    <xf numFmtId="49" fontId="2" fillId="5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9" fontId="8" fillId="3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vertical="center"/>
    </xf>
    <xf numFmtId="3" fontId="0" fillId="0" borderId="1" xfId="0" applyNumberFormat="1" applyFont="1" applyBorder="1" applyAlignment="1"/>
    <xf numFmtId="0" fontId="2" fillId="3" borderId="1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vertical="center"/>
    </xf>
    <xf numFmtId="49" fontId="2" fillId="3" borderId="2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/>
    <xf numFmtId="0" fontId="5" fillId="2" borderId="2" xfId="0" applyFont="1" applyFill="1" applyBorder="1" applyAlignment="1"/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3" fontId="5" fillId="2" borderId="2" xfId="0" applyNumberFormat="1" applyFont="1" applyFill="1" applyBorder="1" applyAlignment="1"/>
    <xf numFmtId="49" fontId="2" fillId="5" borderId="3" xfId="0" applyNumberFormat="1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164" fontId="2" fillId="5" borderId="5" xfId="0" applyNumberFormat="1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vertical="center"/>
    </xf>
    <xf numFmtId="164" fontId="2" fillId="3" borderId="7" xfId="0" applyNumberFormat="1" applyFont="1" applyFill="1" applyBorder="1" applyAlignment="1">
      <alignment vertical="center"/>
    </xf>
    <xf numFmtId="49" fontId="2" fillId="5" borderId="6" xfId="0" applyNumberFormat="1" applyFont="1" applyFill="1" applyBorder="1" applyAlignment="1">
      <alignment vertical="center"/>
    </xf>
    <xf numFmtId="164" fontId="2" fillId="5" borderId="7" xfId="0" applyNumberFormat="1" applyFont="1" applyFill="1" applyBorder="1" applyAlignment="1">
      <alignment vertical="center"/>
    </xf>
    <xf numFmtId="49" fontId="2" fillId="5" borderId="8" xfId="0" applyNumberFormat="1" applyFont="1" applyFill="1" applyBorder="1" applyAlignment="1">
      <alignment vertical="center"/>
    </xf>
    <xf numFmtId="0" fontId="11" fillId="5" borderId="9" xfId="0" applyFont="1" applyFill="1" applyBorder="1" applyAlignment="1">
      <alignment vertical="center"/>
    </xf>
    <xf numFmtId="164" fontId="2" fillId="6" borderId="10" xfId="0" applyNumberFormat="1" applyFont="1" applyFill="1" applyBorder="1" applyAlignment="1">
      <alignment vertical="center"/>
    </xf>
    <xf numFmtId="49" fontId="16" fillId="2" borderId="3" xfId="0" applyNumberFormat="1" applyFont="1" applyFill="1" applyBorder="1" applyAlignment="1">
      <alignment vertical="center"/>
    </xf>
    <xf numFmtId="0" fontId="16" fillId="2" borderId="4" xfId="0" applyFont="1" applyFill="1" applyBorder="1" applyAlignment="1"/>
    <xf numFmtId="164" fontId="2" fillId="2" borderId="5" xfId="0" applyNumberFormat="1" applyFont="1" applyFill="1" applyBorder="1" applyAlignment="1">
      <alignment vertical="center"/>
    </xf>
    <xf numFmtId="49" fontId="16" fillId="2" borderId="6" xfId="0" applyNumberFormat="1" applyFont="1" applyFill="1" applyBorder="1" applyAlignment="1">
      <alignment vertical="center"/>
    </xf>
    <xf numFmtId="164" fontId="2" fillId="2" borderId="7" xfId="0" applyNumberFormat="1" applyFont="1" applyFill="1" applyBorder="1" applyAlignment="1">
      <alignment vertical="center"/>
    </xf>
    <xf numFmtId="49" fontId="16" fillId="2" borderId="8" xfId="0" applyNumberFormat="1" applyFont="1" applyFill="1" applyBorder="1" applyAlignment="1">
      <alignment vertical="center"/>
    </xf>
    <xf numFmtId="0" fontId="16" fillId="2" borderId="9" xfId="0" applyFont="1" applyFill="1" applyBorder="1" applyAlignment="1"/>
    <xf numFmtId="164" fontId="2" fillId="2" borderId="10" xfId="0" applyNumberFormat="1" applyFont="1" applyFill="1" applyBorder="1" applyAlignment="1">
      <alignment vertical="center"/>
    </xf>
    <xf numFmtId="0" fontId="16" fillId="9" borderId="2" xfId="0" applyFont="1" applyFill="1" applyBorder="1" applyAlignment="1"/>
    <xf numFmtId="49" fontId="14" fillId="8" borderId="2" xfId="0" applyNumberFormat="1" applyFont="1" applyFill="1" applyBorder="1" applyAlignment="1">
      <alignment vertical="center"/>
    </xf>
    <xf numFmtId="49" fontId="16" fillId="8" borderId="2" xfId="0" applyNumberFormat="1" applyFont="1" applyFill="1" applyBorder="1" applyAlignment="1"/>
    <xf numFmtId="49" fontId="14" fillId="2" borderId="2" xfId="0" applyNumberFormat="1" applyFont="1" applyFill="1" applyBorder="1" applyAlignment="1">
      <alignment vertical="center"/>
    </xf>
    <xf numFmtId="3" fontId="14" fillId="2" borderId="2" xfId="0" applyNumberFormat="1" applyFont="1" applyFill="1" applyBorder="1" applyAlignment="1">
      <alignment vertical="center"/>
    </xf>
    <xf numFmtId="9" fontId="16" fillId="2" borderId="2" xfId="0" applyNumberFormat="1" applyFont="1" applyFill="1" applyBorder="1" applyAlignment="1"/>
    <xf numFmtId="165" fontId="14" fillId="2" borderId="2" xfId="0" applyNumberFormat="1" applyFont="1" applyFill="1" applyBorder="1" applyAlignment="1">
      <alignment vertical="center"/>
    </xf>
    <xf numFmtId="165" fontId="14" fillId="8" borderId="2" xfId="0" applyNumberFormat="1" applyFont="1" applyFill="1" applyBorder="1" applyAlignment="1">
      <alignment vertical="center"/>
    </xf>
    <xf numFmtId="9" fontId="14" fillId="8" borderId="2" xfId="0" applyNumberFormat="1" applyFont="1" applyFill="1" applyBorder="1" applyAlignment="1">
      <alignment vertical="center"/>
    </xf>
    <xf numFmtId="0" fontId="11" fillId="9" borderId="2" xfId="0" applyFont="1" applyFill="1" applyBorder="1" applyAlignment="1">
      <alignment vertical="center"/>
    </xf>
    <xf numFmtId="49" fontId="19" fillId="9" borderId="2" xfId="0" applyNumberFormat="1" applyFont="1" applyFill="1" applyBorder="1" applyAlignment="1">
      <alignment vertical="center"/>
    </xf>
    <xf numFmtId="0" fontId="14" fillId="8" borderId="2" xfId="0" applyNumberFormat="1" applyFont="1" applyFill="1" applyBorder="1" applyAlignment="1">
      <alignment vertical="center"/>
    </xf>
    <xf numFmtId="0" fontId="21" fillId="0" borderId="2" xfId="0" applyFont="1" applyBorder="1" applyAlignment="1">
      <alignment horizontal="right" wrapText="1"/>
    </xf>
    <xf numFmtId="0" fontId="21" fillId="10" borderId="2" xfId="0" applyFont="1" applyFill="1" applyBorder="1" applyAlignment="1">
      <alignment horizontal="right"/>
    </xf>
    <xf numFmtId="0" fontId="21" fillId="0" borderId="2" xfId="0" applyFont="1" applyBorder="1" applyAlignment="1">
      <alignment horizontal="right"/>
    </xf>
    <xf numFmtId="17" fontId="21" fillId="0" borderId="2" xfId="0" applyNumberFormat="1" applyFont="1" applyBorder="1" applyAlignment="1">
      <alignment horizontal="right"/>
    </xf>
    <xf numFmtId="3" fontId="21" fillId="0" borderId="2" xfId="0" applyNumberFormat="1" applyFont="1" applyBorder="1" applyAlignment="1">
      <alignment horizontal="right"/>
    </xf>
    <xf numFmtId="3" fontId="21" fillId="10" borderId="2" xfId="0" applyNumberFormat="1" applyFont="1" applyFill="1" applyBorder="1" applyAlignment="1">
      <alignment horizontal="right"/>
    </xf>
    <xf numFmtId="0" fontId="22" fillId="0" borderId="2" xfId="0" applyFont="1" applyFill="1" applyBorder="1"/>
    <xf numFmtId="0" fontId="22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3" fontId="21" fillId="0" borderId="2" xfId="0" applyNumberFormat="1" applyFont="1" applyBorder="1"/>
    <xf numFmtId="3" fontId="22" fillId="0" borderId="2" xfId="0" applyNumberFormat="1" applyFont="1" applyBorder="1"/>
    <xf numFmtId="0" fontId="21" fillId="0" borderId="2" xfId="0" applyFont="1" applyBorder="1" applyAlignment="1">
      <alignment horizontal="left"/>
    </xf>
    <xf numFmtId="0" fontId="6" fillId="0" borderId="2" xfId="1" applyFont="1" applyBorder="1" applyAlignment="1">
      <alignment horizontal="left"/>
    </xf>
    <xf numFmtId="0" fontId="6" fillId="0" borderId="2" xfId="1" applyFont="1" applyBorder="1" applyAlignment="1">
      <alignment horizontal="center"/>
    </xf>
    <xf numFmtId="3" fontId="6" fillId="0" borderId="2" xfId="1" applyNumberFormat="1" applyFont="1" applyBorder="1" applyAlignment="1">
      <alignment horizontal="right"/>
    </xf>
    <xf numFmtId="0" fontId="5" fillId="0" borderId="2" xfId="1" applyFont="1" applyBorder="1" applyAlignment="1">
      <alignment horizontal="center"/>
    </xf>
    <xf numFmtId="0" fontId="5" fillId="0" borderId="2" xfId="1" applyFont="1" applyBorder="1" applyAlignment="1">
      <alignment horizontal="left"/>
    </xf>
    <xf numFmtId="3" fontId="5" fillId="0" borderId="2" xfId="1" applyNumberFormat="1" applyFont="1" applyBorder="1" applyAlignment="1">
      <alignment horizontal="right"/>
    </xf>
    <xf numFmtId="0" fontId="21" fillId="0" borderId="2" xfId="0" applyFont="1" applyFill="1" applyBorder="1" applyAlignment="1">
      <alignment wrapText="1"/>
    </xf>
    <xf numFmtId="0" fontId="21" fillId="0" borderId="2" xfId="0" applyFont="1" applyBorder="1"/>
    <xf numFmtId="49" fontId="7" fillId="3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9" fontId="19" fillId="9" borderId="2" xfId="0" applyNumberFormat="1" applyFont="1" applyFill="1" applyBorder="1" applyAlignment="1">
      <alignment vertical="center"/>
    </xf>
    <xf numFmtId="0" fontId="14" fillId="9" borderId="2" xfId="0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/>
    <xf numFmtId="0" fontId="5" fillId="2" borderId="2" xfId="0" applyFont="1" applyFill="1" applyBorder="1" applyAlignment="1"/>
  </cellXfs>
  <cellStyles count="3">
    <cellStyle name="Normal" xfId="0" builtinId="0"/>
    <cellStyle name="Normal 2" xfId="1"/>
    <cellStyle name="Normal 3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64293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8"/>
  <sheetViews>
    <sheetView tabSelected="1" topLeftCell="A52" workbookViewId="0">
      <selection activeCell="H75" sqref="H75"/>
    </sheetView>
  </sheetViews>
  <sheetFormatPr baseColWidth="10" defaultColWidth="10.85546875" defaultRowHeight="11.25" customHeight="1"/>
  <cols>
    <col min="1" max="1" width="4.42578125" style="13" customWidth="1"/>
    <col min="2" max="2" width="22.28515625" style="13" customWidth="1"/>
    <col min="3" max="3" width="14.7109375" style="13" customWidth="1"/>
    <col min="4" max="4" width="9.42578125" style="13" customWidth="1"/>
    <col min="5" max="5" width="18.7109375" style="13" customWidth="1"/>
    <col min="6" max="6" width="13.5703125" style="13" customWidth="1"/>
    <col min="7" max="7" width="17.5703125" style="13" customWidth="1"/>
    <col min="8" max="255" width="10.85546875" style="13" customWidth="1"/>
    <col min="256" max="16384" width="10.85546875" style="15"/>
  </cols>
  <sheetData>
    <row r="1" spans="1:7" ht="15" customHeight="1">
      <c r="A1" s="14"/>
      <c r="B1" s="14"/>
      <c r="C1" s="14"/>
      <c r="D1" s="14"/>
      <c r="E1" s="14"/>
      <c r="F1" s="14"/>
      <c r="G1" s="14"/>
    </row>
    <row r="2" spans="1:7" ht="15" customHeight="1">
      <c r="A2" s="14"/>
      <c r="B2" s="14"/>
      <c r="C2" s="14"/>
      <c r="D2" s="14"/>
      <c r="E2" s="14"/>
      <c r="F2" s="14"/>
      <c r="G2" s="14"/>
    </row>
    <row r="3" spans="1:7" ht="15" customHeight="1">
      <c r="A3" s="14"/>
      <c r="B3" s="14"/>
      <c r="C3" s="14"/>
      <c r="D3" s="14"/>
      <c r="E3" s="14"/>
      <c r="F3" s="14"/>
      <c r="G3" s="14"/>
    </row>
    <row r="4" spans="1:7" ht="15" customHeight="1">
      <c r="A4" s="14"/>
      <c r="B4" s="14"/>
      <c r="C4" s="14"/>
      <c r="D4" s="14"/>
      <c r="E4" s="14"/>
      <c r="F4" s="14"/>
      <c r="G4" s="14"/>
    </row>
    <row r="5" spans="1:7" ht="15" customHeight="1">
      <c r="A5" s="14"/>
      <c r="B5" s="14"/>
      <c r="C5" s="14"/>
      <c r="D5" s="14"/>
      <c r="E5" s="14"/>
      <c r="F5" s="14"/>
      <c r="G5" s="14"/>
    </row>
    <row r="6" spans="1:7" ht="15" customHeight="1">
      <c r="A6" s="14"/>
      <c r="B6" s="14"/>
      <c r="C6" s="14"/>
      <c r="D6" s="14"/>
      <c r="E6" s="14"/>
      <c r="F6" s="14"/>
      <c r="G6" s="14"/>
    </row>
    <row r="7" spans="1:7" ht="15" customHeight="1">
      <c r="A7" s="14"/>
      <c r="B7" s="14"/>
      <c r="C7" s="14"/>
      <c r="D7" s="14"/>
      <c r="E7" s="14"/>
      <c r="F7" s="14"/>
      <c r="G7" s="14"/>
    </row>
    <row r="8" spans="1:7" ht="15" customHeight="1">
      <c r="A8" s="14"/>
      <c r="B8" s="14"/>
      <c r="C8" s="14"/>
      <c r="D8" s="14"/>
      <c r="E8" s="14"/>
      <c r="F8" s="14"/>
      <c r="G8" s="14"/>
    </row>
    <row r="9" spans="1:7" ht="12" customHeight="1">
      <c r="A9" s="14"/>
      <c r="B9" s="38" t="s">
        <v>0</v>
      </c>
      <c r="C9" s="76" t="s">
        <v>63</v>
      </c>
      <c r="D9" s="16"/>
      <c r="E9" s="100" t="s">
        <v>78</v>
      </c>
      <c r="F9" s="101"/>
      <c r="G9" s="80">
        <v>14</v>
      </c>
    </row>
    <row r="10" spans="1:7" ht="12" customHeight="1">
      <c r="A10" s="14"/>
      <c r="B10" s="39" t="s">
        <v>1</v>
      </c>
      <c r="C10" s="77" t="s">
        <v>64</v>
      </c>
      <c r="D10" s="17"/>
      <c r="E10" s="102" t="s">
        <v>2</v>
      </c>
      <c r="F10" s="103"/>
      <c r="G10" s="79" t="s">
        <v>66</v>
      </c>
    </row>
    <row r="11" spans="1:7" ht="13.5" customHeight="1">
      <c r="A11" s="14"/>
      <c r="B11" s="39" t="s">
        <v>3</v>
      </c>
      <c r="C11" s="78" t="s">
        <v>65</v>
      </c>
      <c r="D11" s="17"/>
      <c r="E11" s="102" t="s">
        <v>62</v>
      </c>
      <c r="F11" s="103"/>
      <c r="G11" s="81">
        <v>100000</v>
      </c>
    </row>
    <row r="12" spans="1:7" ht="11.25" customHeight="1">
      <c r="A12" s="14"/>
      <c r="B12" s="39" t="s">
        <v>4</v>
      </c>
      <c r="C12" s="78" t="s">
        <v>57</v>
      </c>
      <c r="D12" s="17"/>
      <c r="E12" s="40" t="s">
        <v>5</v>
      </c>
      <c r="F12" s="41"/>
      <c r="G12" s="81">
        <f>G9*G11</f>
        <v>1400000</v>
      </c>
    </row>
    <row r="13" spans="1:7" ht="11.25" customHeight="1">
      <c r="A13" s="14"/>
      <c r="B13" s="39" t="s">
        <v>6</v>
      </c>
      <c r="C13" s="77" t="s">
        <v>58</v>
      </c>
      <c r="D13" s="17"/>
      <c r="E13" s="102" t="s">
        <v>7</v>
      </c>
      <c r="F13" s="103"/>
      <c r="G13" s="77" t="s">
        <v>79</v>
      </c>
    </row>
    <row r="14" spans="1:7" ht="13.5" customHeight="1">
      <c r="A14" s="14"/>
      <c r="B14" s="39" t="s">
        <v>8</v>
      </c>
      <c r="C14" s="77" t="s">
        <v>58</v>
      </c>
      <c r="D14" s="17"/>
      <c r="E14" s="102" t="s">
        <v>9</v>
      </c>
      <c r="F14" s="103"/>
      <c r="G14" s="79" t="s">
        <v>66</v>
      </c>
    </row>
    <row r="15" spans="1:7" ht="12" customHeight="1">
      <c r="A15" s="14"/>
      <c r="B15" s="39" t="s">
        <v>10</v>
      </c>
      <c r="C15" s="79">
        <v>44927</v>
      </c>
      <c r="D15" s="17"/>
      <c r="E15" s="104" t="s">
        <v>11</v>
      </c>
      <c r="F15" s="105"/>
      <c r="G15" s="78" t="s">
        <v>59</v>
      </c>
    </row>
    <row r="16" spans="1:7" ht="12" customHeight="1">
      <c r="A16" s="14"/>
      <c r="B16" s="18"/>
      <c r="C16" s="19"/>
      <c r="D16" s="16"/>
      <c r="E16" s="16"/>
      <c r="F16" s="16"/>
      <c r="G16" s="20"/>
    </row>
    <row r="17" spans="1:7" ht="12" customHeight="1">
      <c r="A17" s="14"/>
      <c r="B17" s="96" t="s">
        <v>12</v>
      </c>
      <c r="C17" s="97"/>
      <c r="D17" s="97"/>
      <c r="E17" s="97"/>
      <c r="F17" s="97"/>
      <c r="G17" s="97"/>
    </row>
    <row r="18" spans="1:7" ht="12" customHeight="1">
      <c r="A18" s="14"/>
      <c r="B18" s="16"/>
      <c r="C18" s="21"/>
      <c r="D18" s="21"/>
      <c r="E18" s="21"/>
      <c r="F18" s="16"/>
      <c r="G18" s="16"/>
    </row>
    <row r="19" spans="1:7" ht="12" customHeight="1">
      <c r="A19" s="14"/>
      <c r="B19" s="22" t="s">
        <v>13</v>
      </c>
      <c r="C19" s="23"/>
      <c r="D19" s="23"/>
      <c r="E19" s="23"/>
      <c r="F19" s="23"/>
      <c r="G19" s="23"/>
    </row>
    <row r="20" spans="1:7" ht="24" customHeight="1">
      <c r="A20" s="14"/>
      <c r="B20" s="42" t="s">
        <v>14</v>
      </c>
      <c r="C20" s="42" t="s">
        <v>15</v>
      </c>
      <c r="D20" s="42" t="s">
        <v>16</v>
      </c>
      <c r="E20" s="42" t="s">
        <v>17</v>
      </c>
      <c r="F20" s="42" t="s">
        <v>18</v>
      </c>
      <c r="G20" s="42" t="s">
        <v>19</v>
      </c>
    </row>
    <row r="21" spans="1:7" ht="12.75" customHeight="1">
      <c r="A21" s="14"/>
      <c r="B21" s="82" t="s">
        <v>67</v>
      </c>
      <c r="C21" s="83" t="s">
        <v>20</v>
      </c>
      <c r="D21" s="84">
        <v>2</v>
      </c>
      <c r="E21" s="83" t="s">
        <v>60</v>
      </c>
      <c r="F21" s="85">
        <v>20000</v>
      </c>
      <c r="G21" s="86">
        <f>F21*D21</f>
        <v>40000</v>
      </c>
    </row>
    <row r="22" spans="1:7" ht="15">
      <c r="A22" s="14"/>
      <c r="B22" s="87" t="s">
        <v>68</v>
      </c>
      <c r="C22" s="83" t="s">
        <v>20</v>
      </c>
      <c r="D22" s="84">
        <v>0.5</v>
      </c>
      <c r="E22" s="83" t="s">
        <v>69</v>
      </c>
      <c r="F22" s="85">
        <v>20000</v>
      </c>
      <c r="G22" s="86">
        <f>F22*D22</f>
        <v>10000</v>
      </c>
    </row>
    <row r="23" spans="1:7" ht="15" customHeight="1">
      <c r="A23" s="14"/>
      <c r="B23" s="87" t="s">
        <v>70</v>
      </c>
      <c r="C23" s="83" t="s">
        <v>20</v>
      </c>
      <c r="D23" s="84">
        <v>1</v>
      </c>
      <c r="E23" s="83" t="s">
        <v>71</v>
      </c>
      <c r="F23" s="85">
        <v>20000</v>
      </c>
      <c r="G23" s="86">
        <f>F23*D23</f>
        <v>20000</v>
      </c>
    </row>
    <row r="24" spans="1:7" ht="12.75" customHeight="1">
      <c r="A24" s="14"/>
      <c r="B24" s="24" t="s">
        <v>21</v>
      </c>
      <c r="C24" s="25"/>
      <c r="D24" s="25"/>
      <c r="E24" s="25"/>
      <c r="F24" s="26"/>
      <c r="G24" s="27">
        <f>SUM(G21:G23)</f>
        <v>70000</v>
      </c>
    </row>
    <row r="25" spans="1:7" ht="12" customHeight="1">
      <c r="A25" s="14"/>
      <c r="B25" s="16"/>
      <c r="C25" s="16"/>
      <c r="D25" s="16"/>
      <c r="E25" s="16"/>
      <c r="F25" s="28"/>
      <c r="G25" s="28"/>
    </row>
    <row r="26" spans="1:7" ht="12" customHeight="1">
      <c r="A26" s="14"/>
      <c r="B26" s="22" t="s">
        <v>22</v>
      </c>
      <c r="C26" s="29"/>
      <c r="D26" s="29"/>
      <c r="E26" s="29"/>
      <c r="F26" s="23"/>
      <c r="G26" s="23"/>
    </row>
    <row r="27" spans="1:7" ht="24" customHeight="1">
      <c r="A27" s="14"/>
      <c r="B27" s="43" t="s">
        <v>14</v>
      </c>
      <c r="C27" s="42" t="s">
        <v>15</v>
      </c>
      <c r="D27" s="42" t="s">
        <v>16</v>
      </c>
      <c r="E27" s="43" t="s">
        <v>17</v>
      </c>
      <c r="F27" s="42" t="s">
        <v>18</v>
      </c>
      <c r="G27" s="43" t="s">
        <v>19</v>
      </c>
    </row>
    <row r="28" spans="1:7" ht="15" customHeight="1">
      <c r="A28" s="14"/>
      <c r="B28" s="88"/>
      <c r="C28" s="89"/>
      <c r="D28" s="91">
        <v>0</v>
      </c>
      <c r="E28" s="89"/>
      <c r="F28" s="90"/>
      <c r="G28" s="86">
        <v>0</v>
      </c>
    </row>
    <row r="29" spans="1:7" ht="12" customHeight="1">
      <c r="A29" s="14"/>
      <c r="B29" s="30" t="s">
        <v>23</v>
      </c>
      <c r="C29" s="31"/>
      <c r="D29" s="31"/>
      <c r="E29" s="31"/>
      <c r="F29" s="32"/>
      <c r="G29" s="27">
        <f>G28</f>
        <v>0</v>
      </c>
    </row>
    <row r="30" spans="1:7" ht="12" customHeight="1">
      <c r="A30" s="14"/>
      <c r="B30" s="16"/>
      <c r="C30" s="16"/>
      <c r="D30" s="16"/>
      <c r="E30" s="16"/>
      <c r="F30" s="28"/>
      <c r="G30" s="28"/>
    </row>
    <row r="31" spans="1:7" ht="12" customHeight="1">
      <c r="A31" s="14"/>
      <c r="B31" s="22" t="s">
        <v>24</v>
      </c>
      <c r="C31" s="29"/>
      <c r="D31" s="29"/>
      <c r="E31" s="29"/>
      <c r="F31" s="23"/>
      <c r="G31" s="23"/>
    </row>
    <row r="32" spans="1:7" ht="24" customHeight="1">
      <c r="A32" s="14"/>
      <c r="B32" s="43" t="s">
        <v>14</v>
      </c>
      <c r="C32" s="43" t="s">
        <v>15</v>
      </c>
      <c r="D32" s="43" t="s">
        <v>16</v>
      </c>
      <c r="E32" s="43" t="s">
        <v>17</v>
      </c>
      <c r="F32" s="42" t="s">
        <v>18</v>
      </c>
      <c r="G32" s="43" t="s">
        <v>19</v>
      </c>
    </row>
    <row r="33" spans="1:7" ht="12.75" customHeight="1">
      <c r="A33" s="14"/>
      <c r="B33" s="92"/>
      <c r="C33" s="91"/>
      <c r="D33" s="91">
        <v>0</v>
      </c>
      <c r="E33" s="91"/>
      <c r="F33" s="93"/>
      <c r="G33" s="86">
        <v>0</v>
      </c>
    </row>
    <row r="34" spans="1:7" ht="12.75" customHeight="1">
      <c r="A34" s="14"/>
      <c r="B34" s="24" t="s">
        <v>25</v>
      </c>
      <c r="C34" s="25"/>
      <c r="D34" s="25"/>
      <c r="E34" s="25"/>
      <c r="F34" s="26"/>
      <c r="G34" s="27">
        <f>G33</f>
        <v>0</v>
      </c>
    </row>
    <row r="35" spans="1:7" ht="12" customHeight="1">
      <c r="A35" s="14"/>
      <c r="B35" s="16"/>
      <c r="C35" s="16"/>
      <c r="D35" s="16"/>
      <c r="E35" s="16"/>
      <c r="F35" s="28"/>
      <c r="G35" s="28"/>
    </row>
    <row r="36" spans="1:7" ht="12" customHeight="1">
      <c r="A36" s="14"/>
      <c r="B36" s="22" t="s">
        <v>26</v>
      </c>
      <c r="C36" s="29"/>
      <c r="D36" s="29"/>
      <c r="E36" s="29"/>
      <c r="F36" s="23"/>
      <c r="G36" s="23"/>
    </row>
    <row r="37" spans="1:7" ht="24" customHeight="1">
      <c r="A37" s="14"/>
      <c r="B37" s="42" t="s">
        <v>27</v>
      </c>
      <c r="C37" s="42" t="s">
        <v>28</v>
      </c>
      <c r="D37" s="42" t="s">
        <v>29</v>
      </c>
      <c r="E37" s="42" t="s">
        <v>17</v>
      </c>
      <c r="F37" s="42" t="s">
        <v>18</v>
      </c>
      <c r="G37" s="42" t="s">
        <v>19</v>
      </c>
    </row>
    <row r="38" spans="1:7" ht="12.75" customHeight="1">
      <c r="A38" s="14"/>
      <c r="B38" s="94" t="s">
        <v>72</v>
      </c>
      <c r="C38" s="95"/>
      <c r="D38" s="95"/>
      <c r="E38" s="95"/>
      <c r="F38" s="95"/>
      <c r="G38" s="44"/>
    </row>
    <row r="39" spans="1:7" ht="12.75" customHeight="1">
      <c r="A39" s="14"/>
      <c r="B39" s="82" t="s">
        <v>73</v>
      </c>
      <c r="C39" s="83" t="s">
        <v>74</v>
      </c>
      <c r="D39" s="84">
        <v>0.5</v>
      </c>
      <c r="E39" s="91" t="s">
        <v>61</v>
      </c>
      <c r="F39" s="85">
        <v>803929</v>
      </c>
      <c r="G39" s="45">
        <f t="shared" ref="G39:G41" si="0">(D39*F39)*1.19</f>
        <v>478337.755</v>
      </c>
    </row>
    <row r="40" spans="1:7" ht="12.75" customHeight="1">
      <c r="A40" s="14"/>
      <c r="B40" s="82" t="s">
        <v>75</v>
      </c>
      <c r="C40" s="83"/>
      <c r="D40" s="84"/>
      <c r="E40" s="91"/>
      <c r="F40" s="85"/>
      <c r="G40" s="45"/>
    </row>
    <row r="41" spans="1:7" ht="12.75" customHeight="1">
      <c r="A41" s="14"/>
      <c r="B41" s="82" t="s">
        <v>76</v>
      </c>
      <c r="C41" s="83" t="s">
        <v>77</v>
      </c>
      <c r="D41" s="84">
        <v>14</v>
      </c>
      <c r="E41" s="83" t="s">
        <v>60</v>
      </c>
      <c r="F41" s="85">
        <v>1500</v>
      </c>
      <c r="G41" s="45">
        <f t="shared" si="0"/>
        <v>24990</v>
      </c>
    </row>
    <row r="42" spans="1:7" ht="13.5" customHeight="1">
      <c r="A42" s="14"/>
      <c r="B42" s="24" t="s">
        <v>30</v>
      </c>
      <c r="C42" s="25"/>
      <c r="D42" s="25"/>
      <c r="E42" s="25"/>
      <c r="F42" s="26"/>
      <c r="G42" s="27">
        <f>SUM(G38:G41)</f>
        <v>503327.755</v>
      </c>
    </row>
    <row r="43" spans="1:7" ht="12" customHeight="1">
      <c r="A43" s="14"/>
      <c r="B43" s="16"/>
      <c r="C43" s="16"/>
      <c r="D43" s="16"/>
      <c r="E43" s="33"/>
      <c r="F43" s="28"/>
      <c r="G43" s="28"/>
    </row>
    <row r="44" spans="1:7" ht="12" customHeight="1">
      <c r="A44" s="14"/>
      <c r="B44" s="22" t="s">
        <v>31</v>
      </c>
      <c r="C44" s="29"/>
      <c r="D44" s="29"/>
      <c r="E44" s="29"/>
      <c r="F44" s="23"/>
      <c r="G44" s="23"/>
    </row>
    <row r="45" spans="1:7" ht="24" customHeight="1">
      <c r="A45" s="14"/>
      <c r="B45" s="43" t="s">
        <v>32</v>
      </c>
      <c r="C45" s="42" t="s">
        <v>28</v>
      </c>
      <c r="D45" s="42" t="s">
        <v>29</v>
      </c>
      <c r="E45" s="43" t="s">
        <v>17</v>
      </c>
      <c r="F45" s="42" t="s">
        <v>18</v>
      </c>
      <c r="G45" s="43" t="s">
        <v>19</v>
      </c>
    </row>
    <row r="46" spans="1:7" ht="12.75" customHeight="1">
      <c r="A46" s="14"/>
      <c r="B46" s="92"/>
      <c r="C46" s="91"/>
      <c r="D46" s="91">
        <v>0</v>
      </c>
      <c r="E46" s="91"/>
      <c r="F46" s="93"/>
      <c r="G46" s="86">
        <v>0</v>
      </c>
    </row>
    <row r="47" spans="1:7" ht="13.5" customHeight="1">
      <c r="A47" s="14"/>
      <c r="B47" s="30" t="s">
        <v>33</v>
      </c>
      <c r="C47" s="31"/>
      <c r="D47" s="31"/>
      <c r="E47" s="31"/>
      <c r="F47" s="32"/>
      <c r="G47" s="27">
        <f>G46</f>
        <v>0</v>
      </c>
    </row>
    <row r="48" spans="1:7" ht="12" customHeight="1">
      <c r="A48" s="14"/>
      <c r="B48" s="16"/>
      <c r="C48" s="16"/>
      <c r="D48" s="16"/>
      <c r="E48" s="16"/>
      <c r="F48" s="28"/>
      <c r="G48" s="28"/>
    </row>
    <row r="49" spans="1:8" ht="12" customHeight="1">
      <c r="A49" s="14"/>
      <c r="B49" s="46" t="s">
        <v>34</v>
      </c>
      <c r="C49" s="47"/>
      <c r="D49" s="47"/>
      <c r="E49" s="47"/>
      <c r="F49" s="47"/>
      <c r="G49" s="48">
        <f>G42+G34+G29+G24</f>
        <v>573327.755</v>
      </c>
      <c r="H49" s="35"/>
    </row>
    <row r="50" spans="1:8" ht="12" customHeight="1">
      <c r="A50" s="14"/>
      <c r="B50" s="49" t="s">
        <v>35</v>
      </c>
      <c r="C50" s="36"/>
      <c r="D50" s="36"/>
      <c r="E50" s="36"/>
      <c r="F50" s="36"/>
      <c r="G50" s="50">
        <f>G49*0.05</f>
        <v>28666.387750000002</v>
      </c>
    </row>
    <row r="51" spans="1:8" ht="12" customHeight="1">
      <c r="A51" s="14"/>
      <c r="B51" s="51" t="s">
        <v>36</v>
      </c>
      <c r="C51" s="34"/>
      <c r="D51" s="34"/>
      <c r="E51" s="34"/>
      <c r="F51" s="34"/>
      <c r="G51" s="52">
        <f>G50+G49</f>
        <v>601994.14275</v>
      </c>
    </row>
    <row r="52" spans="1:8" ht="12" customHeight="1">
      <c r="A52" s="14"/>
      <c r="B52" s="49" t="s">
        <v>37</v>
      </c>
      <c r="C52" s="36"/>
      <c r="D52" s="36"/>
      <c r="E52" s="36"/>
      <c r="F52" s="36"/>
      <c r="G52" s="50">
        <f>G12</f>
        <v>1400000</v>
      </c>
    </row>
    <row r="53" spans="1:8" ht="12" customHeight="1">
      <c r="A53" s="14"/>
      <c r="B53" s="53" t="s">
        <v>38</v>
      </c>
      <c r="C53" s="54"/>
      <c r="D53" s="54"/>
      <c r="E53" s="54"/>
      <c r="F53" s="54"/>
      <c r="G53" s="55">
        <f>G52-G51</f>
        <v>798005.85725</v>
      </c>
    </row>
    <row r="54" spans="1:8" ht="12" customHeight="1">
      <c r="A54" s="14"/>
      <c r="B54" s="6" t="s">
        <v>39</v>
      </c>
      <c r="C54" s="7"/>
      <c r="D54" s="7"/>
      <c r="E54" s="7"/>
      <c r="F54" s="7"/>
      <c r="G54" s="3"/>
    </row>
    <row r="55" spans="1:8" ht="12.75" customHeight="1">
      <c r="A55" s="14"/>
      <c r="B55" s="8"/>
      <c r="C55" s="7"/>
      <c r="D55" s="7"/>
      <c r="E55" s="7"/>
      <c r="F55" s="7"/>
      <c r="G55" s="3"/>
    </row>
    <row r="56" spans="1:8" ht="12" customHeight="1">
      <c r="A56" s="14"/>
      <c r="B56" s="37" t="s">
        <v>40</v>
      </c>
      <c r="C56" s="5"/>
      <c r="D56" s="5"/>
      <c r="E56" s="5"/>
      <c r="F56" s="5"/>
      <c r="G56" s="3"/>
    </row>
    <row r="57" spans="1:8" ht="12" customHeight="1">
      <c r="A57" s="14"/>
      <c r="B57" s="56" t="s">
        <v>41</v>
      </c>
      <c r="C57" s="57"/>
      <c r="D57" s="57"/>
      <c r="E57" s="57"/>
      <c r="F57" s="57"/>
      <c r="G57" s="58"/>
    </row>
    <row r="58" spans="1:8" ht="12" customHeight="1">
      <c r="A58" s="14"/>
      <c r="B58" s="59" t="s">
        <v>42</v>
      </c>
      <c r="C58" s="5"/>
      <c r="D58" s="5"/>
      <c r="E58" s="5"/>
      <c r="F58" s="5"/>
      <c r="G58" s="60"/>
    </row>
    <row r="59" spans="1:8" ht="12" customHeight="1">
      <c r="A59" s="14"/>
      <c r="B59" s="59" t="s">
        <v>43</v>
      </c>
      <c r="C59" s="5"/>
      <c r="D59" s="5"/>
      <c r="E59" s="5"/>
      <c r="F59" s="5"/>
      <c r="G59" s="60"/>
    </row>
    <row r="60" spans="1:8" ht="12" customHeight="1">
      <c r="A60" s="14"/>
      <c r="B60" s="59" t="s">
        <v>44</v>
      </c>
      <c r="C60" s="5"/>
      <c r="D60" s="5"/>
      <c r="E60" s="5"/>
      <c r="F60" s="5"/>
      <c r="G60" s="60"/>
    </row>
    <row r="61" spans="1:8" ht="12" customHeight="1">
      <c r="A61" s="14"/>
      <c r="B61" s="59" t="s">
        <v>45</v>
      </c>
      <c r="C61" s="5"/>
      <c r="D61" s="5"/>
      <c r="E61" s="5"/>
      <c r="F61" s="5"/>
      <c r="G61" s="60"/>
    </row>
    <row r="62" spans="1:8" ht="12.75" customHeight="1">
      <c r="A62" s="14"/>
      <c r="B62" s="61" t="s">
        <v>46</v>
      </c>
      <c r="C62" s="62"/>
      <c r="D62" s="62"/>
      <c r="E62" s="62"/>
      <c r="F62" s="62"/>
      <c r="G62" s="63"/>
    </row>
    <row r="63" spans="1:8" ht="12.75" customHeight="1">
      <c r="A63" s="14"/>
      <c r="B63" s="10"/>
      <c r="C63" s="5"/>
      <c r="D63" s="5"/>
      <c r="E63" s="5"/>
      <c r="F63" s="5"/>
      <c r="G63" s="3"/>
    </row>
    <row r="64" spans="1:8" ht="15" customHeight="1">
      <c r="A64" s="14"/>
      <c r="B64" s="98" t="s">
        <v>47</v>
      </c>
      <c r="C64" s="99"/>
      <c r="D64" s="64"/>
      <c r="E64" s="1"/>
      <c r="F64" s="1"/>
      <c r="G64" s="3"/>
    </row>
    <row r="65" spans="1:7" ht="12" customHeight="1">
      <c r="A65" s="14"/>
      <c r="B65" s="65" t="s">
        <v>32</v>
      </c>
      <c r="C65" s="65" t="s">
        <v>48</v>
      </c>
      <c r="D65" s="66" t="s">
        <v>49</v>
      </c>
      <c r="E65" s="1"/>
      <c r="F65" s="1"/>
      <c r="G65" s="3"/>
    </row>
    <row r="66" spans="1:7" ht="12" customHeight="1">
      <c r="A66" s="14"/>
      <c r="B66" s="67" t="s">
        <v>50</v>
      </c>
      <c r="C66" s="68">
        <f>G24</f>
        <v>70000</v>
      </c>
      <c r="D66" s="69">
        <f>(C66/C72)</f>
        <v>0.11628020113323603</v>
      </c>
      <c r="E66" s="1"/>
      <c r="F66" s="1"/>
      <c r="G66" s="3"/>
    </row>
    <row r="67" spans="1:7" ht="12" customHeight="1">
      <c r="A67" s="14"/>
      <c r="B67" s="67" t="s">
        <v>51</v>
      </c>
      <c r="C67" s="68">
        <f>G29</f>
        <v>0</v>
      </c>
      <c r="D67" s="69">
        <v>0</v>
      </c>
      <c r="E67" s="1"/>
      <c r="F67" s="1"/>
      <c r="G67" s="3"/>
    </row>
    <row r="68" spans="1:7" ht="12" customHeight="1">
      <c r="A68" s="14"/>
      <c r="B68" s="67" t="s">
        <v>52</v>
      </c>
      <c r="C68" s="68">
        <f>G34</f>
        <v>0</v>
      </c>
      <c r="D68" s="69">
        <f>(C68/C72)</f>
        <v>0</v>
      </c>
      <c r="E68" s="1"/>
      <c r="F68" s="1"/>
      <c r="G68" s="3"/>
    </row>
    <row r="69" spans="1:7" ht="12" customHeight="1">
      <c r="A69" s="14"/>
      <c r="B69" s="67" t="s">
        <v>27</v>
      </c>
      <c r="C69" s="68">
        <f>G42</f>
        <v>503327.755</v>
      </c>
      <c r="D69" s="69">
        <f>(C69/C72)</f>
        <v>0.83610075124771632</v>
      </c>
      <c r="E69" s="1"/>
      <c r="F69" s="1"/>
      <c r="G69" s="3"/>
    </row>
    <row r="70" spans="1:7" ht="12" customHeight="1">
      <c r="A70" s="14"/>
      <c r="B70" s="67" t="s">
        <v>53</v>
      </c>
      <c r="C70" s="70"/>
      <c r="D70" s="69">
        <f>(C70/C72)</f>
        <v>0</v>
      </c>
      <c r="E70" s="2"/>
      <c r="F70" s="2"/>
      <c r="G70" s="3"/>
    </row>
    <row r="71" spans="1:7" ht="12" customHeight="1">
      <c r="A71" s="14"/>
      <c r="B71" s="67" t="s">
        <v>54</v>
      </c>
      <c r="C71" s="70">
        <f>G50</f>
        <v>28666.387750000002</v>
      </c>
      <c r="D71" s="69">
        <f>(C71/C72)</f>
        <v>4.7619047619047623E-2</v>
      </c>
      <c r="E71" s="2"/>
      <c r="F71" s="2"/>
      <c r="G71" s="3"/>
    </row>
    <row r="72" spans="1:7" ht="12.75" customHeight="1">
      <c r="A72" s="14"/>
      <c r="B72" s="65" t="s">
        <v>55</v>
      </c>
      <c r="C72" s="71">
        <f>SUM(C66:C71)</f>
        <v>601994.14275</v>
      </c>
      <c r="D72" s="72">
        <f>SUM(D66:D71)</f>
        <v>1</v>
      </c>
      <c r="E72" s="2"/>
      <c r="F72" s="2"/>
      <c r="G72" s="3"/>
    </row>
    <row r="73" spans="1:7" ht="12" customHeight="1">
      <c r="A73" s="14"/>
      <c r="B73" s="8"/>
      <c r="C73" s="7"/>
      <c r="D73" s="7"/>
      <c r="E73" s="7"/>
      <c r="F73" s="7"/>
      <c r="G73" s="3"/>
    </row>
    <row r="74" spans="1:7" ht="12.75" customHeight="1">
      <c r="A74" s="14"/>
      <c r="B74" s="9"/>
      <c r="C74" s="7"/>
      <c r="D74" s="7"/>
      <c r="E74" s="7"/>
      <c r="F74" s="7"/>
      <c r="G74" s="3"/>
    </row>
    <row r="75" spans="1:7" ht="12" customHeight="1">
      <c r="A75" s="14"/>
      <c r="B75" s="73"/>
      <c r="C75" s="74" t="s">
        <v>81</v>
      </c>
      <c r="D75" s="73"/>
      <c r="E75" s="73"/>
      <c r="F75" s="2"/>
      <c r="G75" s="3"/>
    </row>
    <row r="76" spans="1:7" ht="12" customHeight="1">
      <c r="A76" s="14"/>
      <c r="B76" s="65" t="s">
        <v>80</v>
      </c>
      <c r="C76" s="75">
        <v>13</v>
      </c>
      <c r="D76" s="75">
        <v>14</v>
      </c>
      <c r="E76" s="75">
        <v>15</v>
      </c>
      <c r="F76" s="12"/>
      <c r="G76" s="4"/>
    </row>
    <row r="77" spans="1:7" ht="12.75" customHeight="1">
      <c r="A77" s="14"/>
      <c r="B77" s="65" t="s">
        <v>82</v>
      </c>
      <c r="C77" s="71">
        <f>(G51/C76)</f>
        <v>46307.241750000001</v>
      </c>
      <c r="D77" s="71">
        <f>(G51/D76)</f>
        <v>42999.581624999999</v>
      </c>
      <c r="E77" s="71">
        <f>(G51/E76)</f>
        <v>40132.942849999999</v>
      </c>
      <c r="F77" s="12"/>
      <c r="G77" s="4"/>
    </row>
    <row r="78" spans="1:7" ht="15.6" customHeight="1">
      <c r="A78" s="14"/>
      <c r="B78" s="11" t="s">
        <v>56</v>
      </c>
      <c r="C78" s="5"/>
      <c r="D78" s="5"/>
      <c r="E78" s="5"/>
      <c r="F78" s="5"/>
      <c r="G78" s="5"/>
    </row>
  </sheetData>
  <mergeCells count="8">
    <mergeCell ref="B17:G17"/>
    <mergeCell ref="B64:C64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45" scale="89" fitToWidth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1D20CDED2CC8F43AD6A2EE7D7337257" ma:contentTypeVersion="8" ma:contentTypeDescription="Crear nuevo documento." ma:contentTypeScope="" ma:versionID="f13eb33c15671c5c34a023fa38cec1c4">
  <xsd:schema xmlns:xsd="http://www.w3.org/2001/XMLSchema" xmlns:xs="http://www.w3.org/2001/XMLSchema" xmlns:p="http://schemas.microsoft.com/office/2006/metadata/properties" xmlns:ns3="306f7734-31b4-4e84-b937-b34c6aa3cee4" targetNamespace="http://schemas.microsoft.com/office/2006/metadata/properties" ma:root="true" ma:fieldsID="73e3b042faaf7699d3beef5f1ed7a686" ns3:_="">
    <xsd:import namespace="306f7734-31b4-4e84-b937-b34c6aa3cee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f7734-31b4-4e84-b937-b34c6aa3ce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2CD9C8A-D7C8-4298-96E7-8CD1392DBF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6f7734-31b4-4e84-b937-b34c6aa3ce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39C8BF-5BD9-45F9-8882-AA30CC341F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A6F88-5A33-4B0A-BE05-4F0AE5F6FBC6}">
  <ds:schemaRefs>
    <ds:schemaRef ds:uri="http://purl.org/dc/dcmitype/"/>
    <ds:schemaRef ds:uri="http://schemas.microsoft.com/office/infopath/2007/PartnerControls"/>
    <ds:schemaRef ds:uri="http://purl.org/dc/elements/1.1/"/>
    <ds:schemaRef ds:uri="306f7734-31b4-4e84-b937-b34c6aa3cee4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OVINOS</vt:lpstr>
      <vt:lpstr>OVINOS!Área_de_impresión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2023-03-01T10:54:14Z</cp:lastPrinted>
  <dcterms:created xsi:type="dcterms:W3CDTF">2020-11-27T12:49:26Z</dcterms:created>
  <dcterms:modified xsi:type="dcterms:W3CDTF">2023-03-01T11:06:05Z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0x010100A1D20CDED2CC8F43AD6A2EE7D7337257</vt:lpwstr>
  </property>
</Properties>
</file>