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Ov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0" i="1" l="1"/>
  <c r="G21" i="1"/>
  <c r="G46" i="1" l="1"/>
  <c r="G39" i="1"/>
  <c r="G38" i="1"/>
  <c r="G23" i="1"/>
  <c r="G22" i="1"/>
  <c r="G12" i="1"/>
  <c r="G52" i="1" s="1"/>
  <c r="G41" i="1" l="1"/>
  <c r="C69" i="1" s="1"/>
  <c r="G47" i="1"/>
  <c r="C70" i="1" s="1"/>
  <c r="G24" i="1"/>
  <c r="C66" i="1" s="1"/>
  <c r="G49" i="1" l="1"/>
  <c r="G50" i="1" s="1"/>
  <c r="G51" i="1" l="1"/>
  <c r="G53" i="1" s="1"/>
  <c r="C71" i="1"/>
  <c r="E77" i="1" l="1"/>
  <c r="C77" i="1"/>
  <c r="D77" i="1"/>
  <c r="C72" i="1"/>
  <c r="D69" i="1" l="1"/>
  <c r="D70" i="1"/>
  <c r="D68" i="1"/>
  <c r="D66" i="1"/>
  <c r="D71" i="1"/>
  <c r="D72" i="1" l="1"/>
</calcChain>
</file>

<file path=xl/sharedStrings.xml><?xml version="1.0" encoding="utf-8"?>
<sst xmlns="http://schemas.openxmlformats.org/spreadsheetml/2006/main" count="121" uniqueCount="93">
  <si>
    <t>RUBRO O CULTIVO</t>
  </si>
  <si>
    <t>OVINOS</t>
  </si>
  <si>
    <t xml:space="preserve">RENDIMIENTO (CORDER./UN. PROD. )  </t>
  </si>
  <si>
    <t>VARIEDAD</t>
  </si>
  <si>
    <t>SUFOLK -DOWN</t>
  </si>
  <si>
    <t>FECHA ESTIMADA  PRECIO VENTA</t>
  </si>
  <si>
    <t>SEPT-DIC</t>
  </si>
  <si>
    <t>NIVEL TECNOLÓGICO</t>
  </si>
  <si>
    <t>MEDIO</t>
  </si>
  <si>
    <t>PRECIO ESPERADO (CORD.POR U.PROD.)</t>
  </si>
  <si>
    <t>REGIÓN</t>
  </si>
  <si>
    <t>DEL MAULE</t>
  </si>
  <si>
    <t>INGRESO ESPERADO, con IVA ($)</t>
  </si>
  <si>
    <t>AGENCIA DE ÁREA</t>
  </si>
  <si>
    <t>DESTINO PRODUCCION</t>
  </si>
  <si>
    <t>CONS. REGIONAL</t>
  </si>
  <si>
    <t>COMUNA/LOCALIDAD</t>
  </si>
  <si>
    <t>FECHA DE VENTA</t>
  </si>
  <si>
    <t>FECHA PRECIO INSUMOS</t>
  </si>
  <si>
    <t>CONTINGENCIA</t>
  </si>
  <si>
    <t>SEQUIA.</t>
  </si>
  <si>
    <t>COSTOS DIRECTOS DE PRODUCCIÓN POR UNIDAD PRODUCTIVA 30 OVEJAS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</si>
  <si>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</si>
  <si>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</si>
  <si>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</si>
  <si>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</si>
  <si>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</si>
  <si>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</si>
  <si>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</si>
  <si>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ALIMENTACION</t>
  </si>
  <si>
    <t>JH</t>
  </si>
  <si>
    <t>MAYO-SEPT.</t>
  </si>
  <si>
    <t>PROGRAMA SANITARIO</t>
  </si>
  <si>
    <t>OCT-DIC.</t>
  </si>
  <si>
    <t>ESQUILA</t>
  </si>
  <si>
    <t>DIC.</t>
  </si>
  <si>
    <t>Subtotal Jornadas Hombre</t>
  </si>
  <si>
    <t>JORNADAS ANIMAL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</si>
  <si>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</si>
  <si>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</si>
  <si>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</si>
  <si>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</si>
  <si>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</si>
  <si>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</si>
  <si>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</si>
  <si>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</si>
  <si>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ANTIPARASIT. INTERNO</t>
  </si>
  <si>
    <t>ML</t>
  </si>
  <si>
    <t>MAYO-NOV.</t>
  </si>
  <si>
    <t>ANTIPARASIT. EXTERNO</t>
  </si>
  <si>
    <t>NOV-DIC.</t>
  </si>
  <si>
    <t>DOSIS</t>
  </si>
  <si>
    <t>MAYO.</t>
  </si>
  <si>
    <t>Subtotal Insumos</t>
  </si>
  <si>
    <t>OTROS</t>
  </si>
  <si>
    <t>Item</t>
  </si>
  <si>
    <t>MANTENCION DE PRADERAS</t>
  </si>
  <si>
    <t>HA</t>
  </si>
  <si>
    <t>JUL-OCT</t>
  </si>
  <si>
    <t>FARDOS</t>
  </si>
  <si>
    <t xml:space="preserve">UN </t>
  </si>
  <si>
    <t>JUN-SEPT.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</si>
  <si>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</si>
  <si>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</si>
  <si>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</si>
  <si>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</si>
  <si>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</si>
  <si>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</si>
  <si>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</si>
  <si>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</si>
  <si>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</si>
  <si>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</si>
  <si>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</si>
  <si>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</si>
  <si>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</si>
  <si>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</si>
  <si>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</si>
  <si>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</si>
  <si>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</si>
  <si>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</si>
  <si>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</si>
  <si>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</si>
  <si>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</si>
  <si>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</si>
  <si>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</t>
  </si>
  <si>
    <t>ESCENARIOS COSTO UNITARIO  ($/un)</t>
  </si>
  <si>
    <t>Rendimiento (un/UP)</t>
  </si>
  <si>
    <t>Costo unitario ($/un) (*)</t>
  </si>
  <si>
    <t>(*): Este valor representa el valor mìnimo de venta del producto</t>
  </si>
  <si>
    <t>CLOSTRIBACK O SIMILAR</t>
  </si>
  <si>
    <t>2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</si>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</sst>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2" borderId="1" xfId="0" applyFont="1" applyFill="1" applyBorder="1"/>
    <xf numFmtId="3" fontId="5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8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8" fillId="2" borderId="3" xfId="0" applyFont="1" applyFill="1" applyBorder="1"/>
    <xf numFmtId="0" fontId="8" fillId="2" borderId="4" xfId="0" applyFont="1" applyFill="1" applyBorder="1"/>
    <xf numFmtId="49" fontId="8" fillId="2" borderId="5" xfId="0" applyNumberFormat="1" applyFont="1" applyFill="1" applyBorder="1" applyAlignment="1">
      <alignment vertical="center"/>
    </xf>
    <xf numFmtId="0" fontId="8" fillId="2" borderId="6" xfId="0" applyFont="1" applyFill="1" applyBorder="1"/>
    <xf numFmtId="49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/>
    <xf numFmtId="0" fontId="8" fillId="2" borderId="9" xfId="0" applyFont="1" applyFill="1" applyBorder="1"/>
    <xf numFmtId="0" fontId="8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8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8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4" fillId="5" borderId="11" xfId="0" applyNumberFormat="1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vertical="center"/>
    </xf>
    <xf numFmtId="49" fontId="4" fillId="5" borderId="14" xfId="0" applyNumberFormat="1" applyFont="1" applyFill="1" applyBorder="1" applyAlignment="1">
      <alignment vertical="center"/>
    </xf>
    <xf numFmtId="164" fontId="4" fillId="5" borderId="15" xfId="0" applyNumberFormat="1" applyFont="1" applyFill="1" applyBorder="1" applyAlignment="1">
      <alignment vertical="center"/>
    </xf>
    <xf numFmtId="49" fontId="4" fillId="5" borderId="16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center" wrapText="1"/>
    </xf>
    <xf numFmtId="0" fontId="5" fillId="2" borderId="10" xfId="0" applyNumberFormat="1" applyFont="1" applyFill="1" applyBorder="1" applyAlignment="1">
      <alignment wrapText="1"/>
    </xf>
    <xf numFmtId="49" fontId="5" fillId="2" borderId="10" xfId="0" applyNumberFormat="1" applyFont="1" applyFill="1" applyBorder="1" applyAlignment="1">
      <alignment horizontal="right" wrapText="1"/>
    </xf>
    <xf numFmtId="3" fontId="5" fillId="2" borderId="10" xfId="0" applyNumberFormat="1" applyFont="1" applyFill="1" applyBorder="1" applyAlignment="1">
      <alignment horizontal="right" wrapText="1"/>
    </xf>
    <xf numFmtId="0" fontId="5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 applyAlignment="1">
      <alignment horizontal="right" wrapText="1"/>
    </xf>
    <xf numFmtId="49" fontId="4" fillId="3" borderId="10" xfId="0" applyNumberFormat="1" applyFont="1" applyFill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9" xfId="0" applyNumberFormat="1" applyFont="1" applyFill="1" applyBorder="1" applyAlignment="1">
      <alignment horizontal="center"/>
    </xf>
    <xf numFmtId="3" fontId="1" fillId="2" borderId="19" xfId="0" applyNumberFormat="1" applyFont="1" applyFill="1" applyBorder="1"/>
    <xf numFmtId="49" fontId="1" fillId="2" borderId="19" xfId="0" applyNumberFormat="1" applyFont="1" applyFill="1" applyBorder="1" applyAlignment="1">
      <alignment horizontal="center" wrapText="1"/>
    </xf>
    <xf numFmtId="49" fontId="16" fillId="9" borderId="10" xfId="0" applyNumberFormat="1" applyFont="1" applyFill="1" applyBorder="1" applyAlignment="1">
      <alignment horizontal="center" vertical="center"/>
    </xf>
    <xf numFmtId="49" fontId="16" fillId="9" borderId="10" xfId="0" applyNumberFormat="1" applyFont="1" applyFill="1" applyBorder="1" applyAlignment="1">
      <alignment horizontal="left" vertical="center"/>
    </xf>
    <xf numFmtId="49" fontId="16" fillId="9" borderId="10" xfId="0" applyNumberFormat="1" applyFont="1" applyFill="1" applyBorder="1" applyAlignment="1">
      <alignment horizontal="center" vertical="center" wrapText="1"/>
    </xf>
    <xf numFmtId="49" fontId="16" fillId="9" borderId="10" xfId="0" applyNumberFormat="1" applyFont="1" applyFill="1" applyBorder="1" applyAlignment="1">
      <alignment horizontal="right" vertical="center" wrapText="1"/>
    </xf>
    <xf numFmtId="41" fontId="16" fillId="9" borderId="10" xfId="1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right"/>
    </xf>
    <xf numFmtId="164" fontId="4" fillId="5" borderId="20" xfId="0" applyNumberFormat="1" applyFont="1" applyFill="1" applyBorder="1" applyAlignment="1">
      <alignment vertical="center"/>
    </xf>
    <xf numFmtId="41" fontId="16" fillId="9" borderId="10" xfId="1" applyFont="1" applyFill="1" applyBorder="1" applyAlignment="1">
      <alignment horizontal="right" vertical="center" wrapText="1"/>
    </xf>
    <xf numFmtId="49" fontId="13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6" fillId="3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</xdr:colOff>
      <xdr:row>0</xdr:row>
      <xdr:rowOff>161926</xdr:rowOff>
    </xdr:from>
    <xdr:to>
      <xdr:col>6</xdr:col>
      <xdr:colOff>865910</xdr:colOff>
      <xdr:row>6</xdr:row>
      <xdr:rowOff>150286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837" y="161926"/>
          <a:ext cx="5855518" cy="1138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9"/>
  <sheetViews>
    <sheetView showGridLines="0" tabSelected="1" zoomScale="154" zoomScaleNormal="15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19.7109375" style="2" customWidth="1"/>
    <col min="3" max="3" width="17" style="2" customWidth="1"/>
    <col min="4" max="4" width="8.5703125" style="2" customWidth="1"/>
    <col min="5" max="5" width="14.42578125" style="2" customWidth="1"/>
    <col min="6" max="6" width="15.140625" style="2" customWidth="1"/>
    <col min="7" max="7" width="13.285156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14"/>
      <c r="E8" s="14"/>
      <c r="F8" s="3"/>
      <c r="G8" s="3"/>
    </row>
    <row r="9" spans="1:7" ht="12" customHeight="1" x14ac:dyDescent="0.25">
      <c r="A9" s="3"/>
      <c r="B9" s="93" t="s">
        <v>0</v>
      </c>
      <c r="C9" s="94" t="s">
        <v>1</v>
      </c>
      <c r="D9" s="15"/>
      <c r="E9" s="116" t="s">
        <v>2</v>
      </c>
      <c r="F9" s="117"/>
      <c r="G9" s="95">
        <v>25</v>
      </c>
    </row>
    <row r="10" spans="1:7" ht="15" x14ac:dyDescent="0.25">
      <c r="A10" s="3"/>
      <c r="B10" s="4" t="s">
        <v>3</v>
      </c>
      <c r="C10" s="13" t="s">
        <v>4</v>
      </c>
      <c r="D10" s="16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16"/>
      <c r="E11" s="114" t="s">
        <v>9</v>
      </c>
      <c r="F11" s="115"/>
      <c r="G11" s="96">
        <v>90000</v>
      </c>
    </row>
    <row r="12" spans="1:7" ht="11.25" customHeight="1" x14ac:dyDescent="0.25">
      <c r="A12" s="3"/>
      <c r="B12" s="4" t="s">
        <v>10</v>
      </c>
      <c r="C12" s="13" t="s">
        <v>11</v>
      </c>
      <c r="D12" s="16"/>
      <c r="E12" s="10" t="s">
        <v>12</v>
      </c>
      <c r="F12" s="8"/>
      <c r="G12" s="92">
        <f>(G9*G11)</f>
        <v>2250000</v>
      </c>
    </row>
    <row r="13" spans="1:7" ht="11.25" customHeight="1" x14ac:dyDescent="0.25">
      <c r="A13" s="3"/>
      <c r="B13" s="4" t="s">
        <v>13</v>
      </c>
      <c r="C13" s="13" t="s">
        <v>91</v>
      </c>
      <c r="D13" s="16"/>
      <c r="E13" s="114" t="s">
        <v>14</v>
      </c>
      <c r="F13" s="115"/>
      <c r="G13" s="5" t="s">
        <v>15</v>
      </c>
    </row>
    <row r="14" spans="1:7" ht="18" customHeight="1" x14ac:dyDescent="0.25">
      <c r="A14" s="3"/>
      <c r="B14" s="4" t="s">
        <v>16</v>
      </c>
      <c r="C14" s="13" t="s">
        <v>91</v>
      </c>
      <c r="D14" s="16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122" t="s">
        <v>92</v>
      </c>
      <c r="D15" s="16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17"/>
      <c r="C16" s="18"/>
      <c r="D16" s="16"/>
      <c r="E16" s="16"/>
      <c r="F16" s="16"/>
      <c r="G16" s="19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1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73" t="s">
        <v>22</v>
      </c>
      <c r="C19" s="22"/>
      <c r="D19" s="22"/>
      <c r="E19" s="22"/>
      <c r="F19" s="22"/>
      <c r="G19" s="22"/>
    </row>
    <row r="20" spans="1:7" ht="24" customHeight="1" x14ac:dyDescent="0.25">
      <c r="A20" s="3"/>
      <c r="B20" s="77" t="s">
        <v>23</v>
      </c>
      <c r="C20" s="77" t="s">
        <v>24</v>
      </c>
      <c r="D20" s="77" t="s">
        <v>25</v>
      </c>
      <c r="E20" s="77" t="s">
        <v>26</v>
      </c>
      <c r="F20" s="77" t="s">
        <v>27</v>
      </c>
      <c r="G20" s="77" t="s">
        <v>28</v>
      </c>
    </row>
    <row r="21" spans="1:7" ht="12.75" customHeight="1" x14ac:dyDescent="0.25">
      <c r="A21" s="3"/>
      <c r="B21" s="75" t="s">
        <v>29</v>
      </c>
      <c r="C21" s="78" t="s">
        <v>30</v>
      </c>
      <c r="D21" s="90">
        <v>1</v>
      </c>
      <c r="E21" s="78" t="s">
        <v>31</v>
      </c>
      <c r="F21" s="91">
        <v>35000</v>
      </c>
      <c r="G21" s="92">
        <f>D21*F21</f>
        <v>35000</v>
      </c>
    </row>
    <row r="22" spans="1:7" ht="15" x14ac:dyDescent="0.25">
      <c r="A22" s="3"/>
      <c r="B22" s="75" t="s">
        <v>32</v>
      </c>
      <c r="C22" s="78" t="s">
        <v>30</v>
      </c>
      <c r="D22" s="90">
        <v>1</v>
      </c>
      <c r="E22" s="78" t="s">
        <v>33</v>
      </c>
      <c r="F22" s="91">
        <v>35000</v>
      </c>
      <c r="G22" s="92">
        <f>(D22*F22)</f>
        <v>35000</v>
      </c>
    </row>
    <row r="23" spans="1:7" ht="12.75" customHeight="1" x14ac:dyDescent="0.25">
      <c r="A23" s="3"/>
      <c r="B23" s="75" t="s">
        <v>34</v>
      </c>
      <c r="C23" s="78" t="s">
        <v>30</v>
      </c>
      <c r="D23" s="90">
        <v>2</v>
      </c>
      <c r="E23" s="78" t="s">
        <v>35</v>
      </c>
      <c r="F23" s="91">
        <v>35000</v>
      </c>
      <c r="G23" s="92">
        <f>(D23*F23)</f>
        <v>70000</v>
      </c>
    </row>
    <row r="24" spans="1:7" ht="12.75" customHeight="1" x14ac:dyDescent="0.25">
      <c r="A24" s="3"/>
      <c r="B24" s="76" t="s">
        <v>36</v>
      </c>
      <c r="C24" s="79"/>
      <c r="D24" s="79"/>
      <c r="E24" s="79"/>
      <c r="F24" s="80"/>
      <c r="G24" s="81">
        <f>SUM(G21:G23)</f>
        <v>140000</v>
      </c>
    </row>
    <row r="25" spans="1:7" ht="12" customHeight="1" x14ac:dyDescent="0.25">
      <c r="A25" s="3"/>
      <c r="B25" s="25"/>
      <c r="C25" s="25"/>
      <c r="D25" s="25"/>
      <c r="E25" s="25"/>
      <c r="F25" s="26"/>
      <c r="G25" s="26"/>
    </row>
    <row r="26" spans="1:7" ht="12" customHeight="1" x14ac:dyDescent="0.25">
      <c r="A26" s="3"/>
      <c r="B26" s="73" t="s">
        <v>37</v>
      </c>
      <c r="C26" s="27"/>
      <c r="D26" s="27"/>
      <c r="E26" s="27"/>
      <c r="F26" s="28"/>
      <c r="G26" s="28"/>
    </row>
    <row r="27" spans="1:7" ht="24" customHeight="1" x14ac:dyDescent="0.25">
      <c r="A27" s="3"/>
      <c r="B27" s="74" t="s">
        <v>23</v>
      </c>
      <c r="C27" s="77" t="s">
        <v>24</v>
      </c>
      <c r="D27" s="77" t="s">
        <v>25</v>
      </c>
      <c r="E27" s="74" t="s">
        <v>26</v>
      </c>
      <c r="F27" s="77" t="s">
        <v>27</v>
      </c>
      <c r="G27" s="74" t="s">
        <v>28</v>
      </c>
    </row>
    <row r="28" spans="1:7" ht="12" customHeight="1" x14ac:dyDescent="0.25">
      <c r="A28" s="3"/>
      <c r="B28" s="97" t="s">
        <v>38</v>
      </c>
      <c r="C28" s="89"/>
      <c r="D28" s="89"/>
      <c r="E28" s="89"/>
      <c r="F28" s="88"/>
      <c r="G28" s="88"/>
    </row>
    <row r="29" spans="1:7" ht="12" customHeight="1" x14ac:dyDescent="0.25">
      <c r="A29" s="3"/>
      <c r="B29" s="76" t="s">
        <v>39</v>
      </c>
      <c r="C29" s="79"/>
      <c r="D29" s="79"/>
      <c r="E29" s="79"/>
      <c r="F29" s="80"/>
      <c r="G29" s="80"/>
    </row>
    <row r="30" spans="1:7" ht="12" customHeight="1" x14ac:dyDescent="0.25">
      <c r="A30" s="3"/>
      <c r="B30" s="25"/>
      <c r="C30" s="25"/>
      <c r="D30" s="25"/>
      <c r="E30" s="25"/>
      <c r="F30" s="26"/>
      <c r="G30" s="26"/>
    </row>
    <row r="31" spans="1:7" ht="12" customHeight="1" x14ac:dyDescent="0.25">
      <c r="A31" s="3"/>
      <c r="B31" s="73" t="s">
        <v>40</v>
      </c>
      <c r="C31" s="27"/>
      <c r="D31" s="27"/>
      <c r="E31" s="27"/>
      <c r="F31" s="28"/>
      <c r="G31" s="28"/>
    </row>
    <row r="32" spans="1:7" ht="24" customHeight="1" x14ac:dyDescent="0.25">
      <c r="A32" s="3"/>
      <c r="B32" s="74" t="s">
        <v>23</v>
      </c>
      <c r="C32" s="74" t="s">
        <v>24</v>
      </c>
      <c r="D32" s="74" t="s">
        <v>25</v>
      </c>
      <c r="E32" s="74" t="s">
        <v>26</v>
      </c>
      <c r="F32" s="77" t="s">
        <v>27</v>
      </c>
      <c r="G32" s="74" t="s">
        <v>28</v>
      </c>
    </row>
    <row r="33" spans="1:11" ht="12.75" customHeight="1" x14ac:dyDescent="0.25">
      <c r="A33" s="3"/>
      <c r="B33" s="98" t="s">
        <v>38</v>
      </c>
      <c r="C33" s="84"/>
      <c r="D33" s="85"/>
      <c r="E33" s="86"/>
      <c r="F33" s="87"/>
      <c r="G33" s="87"/>
    </row>
    <row r="34" spans="1:11" ht="12.75" customHeight="1" x14ac:dyDescent="0.25">
      <c r="A34" s="3"/>
      <c r="B34" s="76" t="s">
        <v>41</v>
      </c>
      <c r="C34" s="79"/>
      <c r="D34" s="79"/>
      <c r="E34" s="79"/>
      <c r="F34" s="80"/>
      <c r="G34" s="81"/>
    </row>
    <row r="35" spans="1:11" ht="12" customHeight="1" x14ac:dyDescent="0.25">
      <c r="A35" s="3"/>
      <c r="B35" s="25"/>
      <c r="C35" s="25"/>
      <c r="D35" s="25"/>
      <c r="E35" s="25"/>
      <c r="F35" s="26"/>
      <c r="G35" s="26"/>
    </row>
    <row r="36" spans="1:11" ht="12" customHeight="1" x14ac:dyDescent="0.25">
      <c r="A36" s="3"/>
      <c r="B36" s="73" t="s">
        <v>42</v>
      </c>
      <c r="C36" s="27"/>
      <c r="D36" s="27"/>
      <c r="E36" s="27"/>
      <c r="F36" s="28"/>
      <c r="G36" s="28"/>
    </row>
    <row r="37" spans="1:11" ht="24" customHeight="1" x14ac:dyDescent="0.25">
      <c r="A37" s="3"/>
      <c r="B37" s="77" t="s">
        <v>43</v>
      </c>
      <c r="C37" s="77" t="s">
        <v>44</v>
      </c>
      <c r="D37" s="77" t="s">
        <v>45</v>
      </c>
      <c r="E37" s="77" t="s">
        <v>26</v>
      </c>
      <c r="F37" s="77" t="s">
        <v>27</v>
      </c>
      <c r="G37" s="77" t="s">
        <v>28</v>
      </c>
      <c r="K37" s="2"/>
    </row>
    <row r="38" spans="1:11" ht="12.75" customHeight="1" x14ac:dyDescent="0.25">
      <c r="A38" s="3"/>
      <c r="B38" s="10" t="s">
        <v>46</v>
      </c>
      <c r="C38" s="11" t="s">
        <v>47</v>
      </c>
      <c r="D38" s="12">
        <v>1000</v>
      </c>
      <c r="E38" s="11" t="s">
        <v>48</v>
      </c>
      <c r="F38" s="9">
        <v>250</v>
      </c>
      <c r="G38" s="9">
        <f>(D38*F38)</f>
        <v>250000</v>
      </c>
    </row>
    <row r="39" spans="1:11" ht="12.75" customHeight="1" x14ac:dyDescent="0.25">
      <c r="A39" s="3"/>
      <c r="B39" s="10" t="s">
        <v>49</v>
      </c>
      <c r="C39" s="11" t="s">
        <v>47</v>
      </c>
      <c r="D39" s="12">
        <v>300</v>
      </c>
      <c r="E39" s="11" t="s">
        <v>50</v>
      </c>
      <c r="F39" s="9">
        <v>350</v>
      </c>
      <c r="G39" s="9">
        <f>(D39*F39)</f>
        <v>105000</v>
      </c>
    </row>
    <row r="40" spans="1:11" ht="12.75" customHeight="1" x14ac:dyDescent="0.25">
      <c r="A40" s="3"/>
      <c r="B40" s="10" t="s">
        <v>89</v>
      </c>
      <c r="C40" s="7" t="s">
        <v>51</v>
      </c>
      <c r="D40" s="8">
        <v>30</v>
      </c>
      <c r="E40" s="7" t="s">
        <v>52</v>
      </c>
      <c r="F40" s="9">
        <v>5200</v>
      </c>
      <c r="G40" s="9">
        <f>(D40*F40)</f>
        <v>156000</v>
      </c>
    </row>
    <row r="41" spans="1:11" ht="13.5" customHeight="1" x14ac:dyDescent="0.25">
      <c r="A41" s="3"/>
      <c r="B41" s="76" t="s">
        <v>53</v>
      </c>
      <c r="C41" s="82"/>
      <c r="D41" s="82"/>
      <c r="E41" s="82"/>
      <c r="F41" s="83"/>
      <c r="G41" s="81">
        <f>SUM(G38:G40)</f>
        <v>511000</v>
      </c>
    </row>
    <row r="42" spans="1:11" ht="12" customHeight="1" x14ac:dyDescent="0.25">
      <c r="A42" s="3"/>
      <c r="B42" s="15"/>
      <c r="C42" s="15"/>
      <c r="D42" s="15"/>
      <c r="E42" s="29"/>
      <c r="F42" s="20"/>
      <c r="G42" s="20"/>
    </row>
    <row r="43" spans="1:11" ht="12" customHeight="1" x14ac:dyDescent="0.25">
      <c r="A43" s="3"/>
      <c r="B43" s="73" t="s">
        <v>54</v>
      </c>
      <c r="C43" s="23"/>
      <c r="D43" s="23"/>
      <c r="E43" s="23"/>
      <c r="F43" s="22"/>
      <c r="G43" s="22"/>
    </row>
    <row r="44" spans="1:11" ht="24" customHeight="1" x14ac:dyDescent="0.25">
      <c r="A44" s="3"/>
      <c r="B44" s="99" t="s">
        <v>55</v>
      </c>
      <c r="C44" s="100" t="s">
        <v>44</v>
      </c>
      <c r="D44" s="100" t="s">
        <v>45</v>
      </c>
      <c r="E44" s="99" t="s">
        <v>26</v>
      </c>
      <c r="F44" s="100" t="s">
        <v>27</v>
      </c>
      <c r="G44" s="99" t="s">
        <v>28</v>
      </c>
    </row>
    <row r="45" spans="1:11" ht="14.25" customHeight="1" x14ac:dyDescent="0.25">
      <c r="A45" s="3"/>
      <c r="B45" s="106" t="s">
        <v>56</v>
      </c>
      <c r="C45" s="107" t="s">
        <v>57</v>
      </c>
      <c r="D45" s="108" t="s">
        <v>90</v>
      </c>
      <c r="E45" s="105" t="s">
        <v>58</v>
      </c>
      <c r="F45" s="112">
        <v>250000</v>
      </c>
      <c r="G45" s="109">
        <f>F45*D45</f>
        <v>500000</v>
      </c>
    </row>
    <row r="46" spans="1:11" ht="12.75" customHeight="1" x14ac:dyDescent="0.25">
      <c r="A46" s="3"/>
      <c r="B46" s="101" t="s">
        <v>59</v>
      </c>
      <c r="C46" s="102" t="s">
        <v>60</v>
      </c>
      <c r="D46" s="110">
        <v>100</v>
      </c>
      <c r="E46" s="104" t="s">
        <v>61</v>
      </c>
      <c r="F46" s="103">
        <v>6000</v>
      </c>
      <c r="G46" s="103">
        <f>(D46*F46)</f>
        <v>600000</v>
      </c>
    </row>
    <row r="47" spans="1:11" ht="13.5" customHeight="1" x14ac:dyDescent="0.25">
      <c r="A47" s="3"/>
      <c r="B47" s="76" t="s">
        <v>62</v>
      </c>
      <c r="C47" s="79"/>
      <c r="D47" s="79"/>
      <c r="E47" s="79"/>
      <c r="F47" s="80"/>
      <c r="G47" s="81">
        <f>SUM(G45:G46)</f>
        <v>1100000</v>
      </c>
    </row>
    <row r="48" spans="1:11" ht="12" customHeight="1" x14ac:dyDescent="0.25">
      <c r="A48" s="3"/>
      <c r="B48" s="25"/>
      <c r="C48" s="25"/>
      <c r="D48" s="25"/>
      <c r="E48" s="25"/>
      <c r="F48" s="26"/>
      <c r="G48" s="26"/>
    </row>
    <row r="49" spans="1:7" ht="12" customHeight="1" x14ac:dyDescent="0.25">
      <c r="A49" s="3"/>
      <c r="B49" s="64" t="s">
        <v>63</v>
      </c>
      <c r="C49" s="65"/>
      <c r="D49" s="65"/>
      <c r="E49" s="65"/>
      <c r="F49" s="65"/>
      <c r="G49" s="66">
        <f>G24+G34+G41+G47</f>
        <v>1751000</v>
      </c>
    </row>
    <row r="50" spans="1:7" ht="12" customHeight="1" x14ac:dyDescent="0.25">
      <c r="A50" s="3"/>
      <c r="B50" s="67" t="s">
        <v>64</v>
      </c>
      <c r="C50" s="24"/>
      <c r="D50" s="24"/>
      <c r="E50" s="24"/>
      <c r="F50" s="24"/>
      <c r="G50" s="68">
        <f>G49*0.05</f>
        <v>87550</v>
      </c>
    </row>
    <row r="51" spans="1:7" ht="12" customHeight="1" x14ac:dyDescent="0.25">
      <c r="A51" s="3"/>
      <c r="B51" s="69" t="s">
        <v>65</v>
      </c>
      <c r="C51" s="30"/>
      <c r="D51" s="30"/>
      <c r="E51" s="30"/>
      <c r="F51" s="30"/>
      <c r="G51" s="70">
        <f>G50+G49</f>
        <v>1838550</v>
      </c>
    </row>
    <row r="52" spans="1:7" ht="12" customHeight="1" x14ac:dyDescent="0.25">
      <c r="A52" s="3"/>
      <c r="B52" s="67" t="s">
        <v>66</v>
      </c>
      <c r="C52" s="24"/>
      <c r="D52" s="24"/>
      <c r="E52" s="24"/>
      <c r="F52" s="24"/>
      <c r="G52" s="68">
        <f>G12</f>
        <v>2250000</v>
      </c>
    </row>
    <row r="53" spans="1:7" ht="12" customHeight="1" x14ac:dyDescent="0.25">
      <c r="A53" s="3"/>
      <c r="B53" s="71" t="s">
        <v>67</v>
      </c>
      <c r="C53" s="72"/>
      <c r="D53" s="72"/>
      <c r="E53" s="72"/>
      <c r="F53" s="72"/>
      <c r="G53" s="111">
        <f>G52-G51</f>
        <v>411450</v>
      </c>
    </row>
    <row r="54" spans="1:7" ht="12" customHeight="1" x14ac:dyDescent="0.25">
      <c r="A54" s="3"/>
      <c r="B54" s="31" t="s">
        <v>68</v>
      </c>
      <c r="C54" s="32"/>
      <c r="D54" s="32"/>
      <c r="E54" s="32"/>
      <c r="F54" s="32"/>
      <c r="G54" s="33"/>
    </row>
    <row r="55" spans="1:7" ht="12.75" customHeight="1" thickBot="1" x14ac:dyDescent="0.3">
      <c r="A55" s="3"/>
      <c r="B55" s="34"/>
      <c r="C55" s="32"/>
      <c r="D55" s="32"/>
      <c r="E55" s="32"/>
      <c r="F55" s="32"/>
      <c r="G55" s="33"/>
    </row>
    <row r="56" spans="1:7" ht="12" customHeight="1" x14ac:dyDescent="0.25">
      <c r="A56" s="3"/>
      <c r="B56" s="42" t="s">
        <v>69</v>
      </c>
      <c r="C56" s="43"/>
      <c r="D56" s="43"/>
      <c r="E56" s="43"/>
      <c r="F56" s="44"/>
      <c r="G56" s="33"/>
    </row>
    <row r="57" spans="1:7" ht="12" customHeight="1" x14ac:dyDescent="0.25">
      <c r="A57" s="3"/>
      <c r="B57" s="45" t="s">
        <v>70</v>
      </c>
      <c r="C57" s="35"/>
      <c r="D57" s="35"/>
      <c r="E57" s="35"/>
      <c r="F57" s="46"/>
      <c r="G57" s="33"/>
    </row>
    <row r="58" spans="1:7" ht="12" customHeight="1" x14ac:dyDescent="0.25">
      <c r="A58" s="3"/>
      <c r="B58" s="45" t="s">
        <v>71</v>
      </c>
      <c r="C58" s="35"/>
      <c r="D58" s="35"/>
      <c r="E58" s="35"/>
      <c r="F58" s="46"/>
      <c r="G58" s="33"/>
    </row>
    <row r="59" spans="1:7" ht="12" customHeight="1" x14ac:dyDescent="0.25">
      <c r="A59" s="3"/>
      <c r="B59" s="45" t="s">
        <v>72</v>
      </c>
      <c r="C59" s="35"/>
      <c r="D59" s="35"/>
      <c r="E59" s="35"/>
      <c r="F59" s="46"/>
      <c r="G59" s="33"/>
    </row>
    <row r="60" spans="1:7" ht="12" customHeight="1" x14ac:dyDescent="0.25">
      <c r="A60" s="3"/>
      <c r="B60" s="45" t="s">
        <v>73</v>
      </c>
      <c r="C60" s="35"/>
      <c r="D60" s="35"/>
      <c r="E60" s="35"/>
      <c r="F60" s="46"/>
      <c r="G60" s="33"/>
    </row>
    <row r="61" spans="1:7" ht="12" customHeight="1" x14ac:dyDescent="0.25">
      <c r="A61" s="3"/>
      <c r="B61" s="45" t="s">
        <v>74</v>
      </c>
      <c r="C61" s="35"/>
      <c r="D61" s="35"/>
      <c r="E61" s="35"/>
      <c r="F61" s="46"/>
      <c r="G61" s="33"/>
    </row>
    <row r="62" spans="1:7" ht="12.75" customHeight="1" thickBot="1" x14ac:dyDescent="0.3">
      <c r="A62" s="3"/>
      <c r="B62" s="47" t="s">
        <v>75</v>
      </c>
      <c r="C62" s="48"/>
      <c r="D62" s="48"/>
      <c r="E62" s="48"/>
      <c r="F62" s="49"/>
      <c r="G62" s="33"/>
    </row>
    <row r="63" spans="1:7" ht="12.75" customHeight="1" x14ac:dyDescent="0.25">
      <c r="A63" s="3"/>
      <c r="B63" s="34"/>
      <c r="C63" s="35"/>
      <c r="D63" s="35"/>
      <c r="E63" s="35"/>
      <c r="F63" s="35"/>
      <c r="G63" s="33"/>
    </row>
    <row r="64" spans="1:7" ht="15" customHeight="1" x14ac:dyDescent="0.25">
      <c r="A64" s="3"/>
      <c r="B64" s="113" t="s">
        <v>76</v>
      </c>
      <c r="C64" s="113"/>
      <c r="D64" s="50"/>
      <c r="E64" s="36"/>
      <c r="F64" s="36"/>
      <c r="G64" s="33"/>
    </row>
    <row r="65" spans="1:7" ht="12" customHeight="1" x14ac:dyDescent="0.25">
      <c r="A65" s="3"/>
      <c r="B65" s="51" t="s">
        <v>55</v>
      </c>
      <c r="C65" s="52" t="s">
        <v>77</v>
      </c>
      <c r="D65" s="53" t="s">
        <v>78</v>
      </c>
      <c r="E65" s="36"/>
      <c r="F65" s="36"/>
      <c r="G65" s="33"/>
    </row>
    <row r="66" spans="1:7" ht="12" customHeight="1" x14ac:dyDescent="0.25">
      <c r="A66" s="3"/>
      <c r="B66" s="54" t="s">
        <v>79</v>
      </c>
      <c r="C66" s="55">
        <f>G24</f>
        <v>140000</v>
      </c>
      <c r="D66" s="56">
        <f>(C66/C72)</f>
        <v>7.6146963639824858E-2</v>
      </c>
      <c r="E66" s="36"/>
      <c r="F66" s="36"/>
      <c r="G66" s="33"/>
    </row>
    <row r="67" spans="1:7" ht="12" customHeight="1" x14ac:dyDescent="0.25">
      <c r="A67" s="3"/>
      <c r="B67" s="54" t="s">
        <v>80</v>
      </c>
      <c r="C67" s="57">
        <v>0</v>
      </c>
      <c r="D67" s="56">
        <v>0</v>
      </c>
      <c r="E67" s="36"/>
      <c r="F67" s="36"/>
      <c r="G67" s="33"/>
    </row>
    <row r="68" spans="1:7" ht="12" customHeight="1" x14ac:dyDescent="0.25">
      <c r="A68" s="3"/>
      <c r="B68" s="54" t="s">
        <v>81</v>
      </c>
      <c r="C68" s="55">
        <v>0</v>
      </c>
      <c r="D68" s="56">
        <f>(C68/C72)</f>
        <v>0</v>
      </c>
      <c r="E68" s="36"/>
      <c r="F68" s="36"/>
      <c r="G68" s="33"/>
    </row>
    <row r="69" spans="1:7" ht="12" customHeight="1" x14ac:dyDescent="0.25">
      <c r="A69" s="3"/>
      <c r="B69" s="54" t="s">
        <v>43</v>
      </c>
      <c r="C69" s="55">
        <f>G41</f>
        <v>511000</v>
      </c>
      <c r="D69" s="56">
        <f>(C69/C72)</f>
        <v>0.27793641728536073</v>
      </c>
      <c r="E69" s="36"/>
      <c r="F69" s="36"/>
      <c r="G69" s="33"/>
    </row>
    <row r="70" spans="1:7" ht="12" customHeight="1" x14ac:dyDescent="0.25">
      <c r="A70" s="3"/>
      <c r="B70" s="54" t="s">
        <v>82</v>
      </c>
      <c r="C70" s="58">
        <f>G47</f>
        <v>1100000</v>
      </c>
      <c r="D70" s="56">
        <f>(C70/C72)</f>
        <v>0.59829757145576679</v>
      </c>
      <c r="E70" s="37"/>
      <c r="F70" s="37"/>
      <c r="G70" s="33"/>
    </row>
    <row r="71" spans="1:7" ht="12" customHeight="1" x14ac:dyDescent="0.25">
      <c r="A71" s="3"/>
      <c r="B71" s="54" t="s">
        <v>83</v>
      </c>
      <c r="C71" s="58">
        <f>G50</f>
        <v>87550</v>
      </c>
      <c r="D71" s="56">
        <f>(C71/C72)</f>
        <v>4.7619047619047616E-2</v>
      </c>
      <c r="E71" s="37"/>
      <c r="F71" s="37"/>
      <c r="G71" s="33"/>
    </row>
    <row r="72" spans="1:7" ht="12.75" customHeight="1" x14ac:dyDescent="0.25">
      <c r="A72" s="3"/>
      <c r="B72" s="51" t="s">
        <v>84</v>
      </c>
      <c r="C72" s="59">
        <f>SUM(C66:C71)</f>
        <v>1838550</v>
      </c>
      <c r="D72" s="60">
        <f>SUM(D66:D71)</f>
        <v>1</v>
      </c>
      <c r="E72" s="37"/>
      <c r="F72" s="37"/>
      <c r="G72" s="33"/>
    </row>
    <row r="73" spans="1:7" ht="12" customHeight="1" x14ac:dyDescent="0.25">
      <c r="A73" s="3"/>
      <c r="B73" s="34"/>
      <c r="C73" s="32"/>
      <c r="D73" s="32"/>
      <c r="E73" s="32"/>
      <c r="F73" s="32"/>
      <c r="G73" s="33"/>
    </row>
    <row r="74" spans="1:7" ht="12.75" customHeight="1" x14ac:dyDescent="0.25">
      <c r="A74" s="3"/>
      <c r="B74" s="38"/>
      <c r="C74" s="32"/>
      <c r="D74" s="32"/>
      <c r="E74" s="32"/>
      <c r="F74" s="32"/>
      <c r="G74" s="33"/>
    </row>
    <row r="75" spans="1:7" ht="12" customHeight="1" x14ac:dyDescent="0.25">
      <c r="A75" s="3"/>
      <c r="B75" s="61"/>
      <c r="C75" s="62" t="s">
        <v>85</v>
      </c>
      <c r="D75" s="61"/>
      <c r="E75" s="61"/>
      <c r="F75" s="37"/>
      <c r="G75" s="33"/>
    </row>
    <row r="76" spans="1:7" ht="12" customHeight="1" x14ac:dyDescent="0.25">
      <c r="A76" s="3"/>
      <c r="B76" s="51" t="s">
        <v>86</v>
      </c>
      <c r="C76" s="63">
        <v>20</v>
      </c>
      <c r="D76" s="63">
        <v>25</v>
      </c>
      <c r="E76" s="63">
        <v>30</v>
      </c>
      <c r="F76" s="39"/>
      <c r="G76" s="40"/>
    </row>
    <row r="77" spans="1:7" ht="12.75" customHeight="1" x14ac:dyDescent="0.25">
      <c r="A77" s="3"/>
      <c r="B77" s="51" t="s">
        <v>87</v>
      </c>
      <c r="C77" s="59">
        <f>(G51/C76)</f>
        <v>91927.5</v>
      </c>
      <c r="D77" s="59">
        <f>G51/D76</f>
        <v>73542</v>
      </c>
      <c r="E77" s="59">
        <f>G51/E76</f>
        <v>61285</v>
      </c>
      <c r="F77" s="39"/>
      <c r="G77" s="40"/>
    </row>
    <row r="78" spans="1:7" ht="15.6" customHeight="1" x14ac:dyDescent="0.25">
      <c r="A78" s="3"/>
      <c r="B78" s="31" t="s">
        <v>88</v>
      </c>
      <c r="C78" s="35"/>
      <c r="D78" s="35"/>
      <c r="E78" s="35"/>
      <c r="F78" s="35"/>
      <c r="G78" s="35"/>
    </row>
    <row r="79" spans="1:7" ht="11.25" customHeight="1" x14ac:dyDescent="0.25">
      <c r="B79" s="41"/>
      <c r="C79" s="41"/>
      <c r="D79" s="41"/>
      <c r="E79" s="41"/>
      <c r="F79" s="41"/>
      <c r="G79" s="41"/>
    </row>
  </sheetData>
  <mergeCells count="8">
    <mergeCell ref="B64:C64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2023-02-13T15:07:55Z</cp:lastPrinted>
  <dcterms:created xsi:type="dcterms:W3CDTF">2020-11-27T12:49:26Z</dcterms:created>
  <dcterms:modified xsi:type="dcterms:W3CDTF">2023-03-20T12:42:43Z</dcterms:modified>
  <cp:category/>
  <cp:contentStatus/>
</cp:coreProperties>
</file>