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COLLIPULLI\"/>
    </mc:Choice>
  </mc:AlternateContent>
  <bookViews>
    <workbookView xWindow="0" yWindow="0" windowWidth="20490" windowHeight="6420"/>
  </bookViews>
  <sheets>
    <sheet name="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G22" i="1" l="1"/>
  <c r="G45" i="1" l="1"/>
  <c r="G44" i="1" l="1"/>
  <c r="G43" i="1"/>
  <c r="G41" i="1" l="1"/>
  <c r="G21" i="1" l="1"/>
  <c r="G51" i="1" l="1"/>
  <c r="C75" i="1" s="1"/>
  <c r="G40" i="1"/>
  <c r="G38" i="1"/>
  <c r="G32" i="1"/>
  <c r="G20" i="1"/>
  <c r="G11" i="1"/>
  <c r="G56" i="1" s="1"/>
  <c r="G23" i="1" l="1"/>
  <c r="C71" i="1" s="1"/>
  <c r="G46" i="1"/>
  <c r="C74" i="1" s="1"/>
  <c r="G33" i="1"/>
  <c r="C73" i="1" s="1"/>
  <c r="G53" i="1" l="1"/>
  <c r="G54" i="1" s="1"/>
  <c r="G55" i="1" l="1"/>
  <c r="C81" i="1" s="1"/>
  <c r="C76" i="1"/>
  <c r="D81" i="1"/>
  <c r="G57" i="1" l="1"/>
  <c r="C77" i="1"/>
  <c r="E81" i="1"/>
  <c r="D74" i="1" l="1"/>
  <c r="D75" i="1"/>
  <c r="D73" i="1"/>
  <c r="D71" i="1"/>
  <c r="D76" i="1"/>
  <c r="D77" i="1" l="1"/>
</calcChain>
</file>

<file path=xl/sharedStrings.xml><?xml version="1.0" encoding="utf-8"?>
<sst xmlns="http://schemas.openxmlformats.org/spreadsheetml/2006/main" count="131" uniqueCount="103">
  <si>
    <t>RUBRO O CULTIVO</t>
  </si>
  <si>
    <t>OVINOS</t>
  </si>
  <si>
    <t>RENDIMIENTO (Kg carne/há.)</t>
  </si>
  <si>
    <t>RAZA</t>
  </si>
  <si>
    <t>TEXEL, SUFFOLK, ROMNEY</t>
  </si>
  <si>
    <t>FECHA ESTIMADA  PRECIO VENTA</t>
  </si>
  <si>
    <t>Diciembre de 2023</t>
  </si>
  <si>
    <t>NIVEL TECNOLÓGICO</t>
  </si>
  <si>
    <t>Medio</t>
  </si>
  <si>
    <t>PRECIO ESPERADO ($/kg)</t>
  </si>
  <si>
    <t>REGIÓN</t>
  </si>
  <si>
    <t>Araucanía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</si>
  <si>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</si>
  <si>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</si>
  <si>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</si>
  <si>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</si>
  <si>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</si>
  <si>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</si>
  <si>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Dociembre de 2023</t>
  </si>
  <si>
    <t>FECHA PRECIO INSUMOS</t>
  </si>
  <si>
    <t>Enero 2023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</si>
  <si>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</si>
  <si>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</si>
  <si>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</si>
  <si>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</si>
  <si>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</si>
  <si>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</si>
  <si>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</si>
  <si>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</si>
  <si>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</si>
  <si>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Alimentación</t>
  </si>
  <si>
    <t>JH</t>
  </si>
  <si>
    <t>Abril-Abril</t>
  </si>
  <si>
    <t>Sanidad</t>
  </si>
  <si>
    <t>Abril y Agosto</t>
  </si>
  <si>
    <t>Esquila</t>
  </si>
  <si>
    <t>Diciembre</t>
  </si>
  <si>
    <t>Subtotal Jornadas Hombre</t>
  </si>
  <si>
    <t>JORNADAS ANIMAL</t>
  </si>
  <si>
    <t>Subtotal Jornadas Animal</t>
  </si>
  <si>
    <t>MAQUINARIA</t>
  </si>
  <si>
    <t>Aplicación Fertilizante</t>
  </si>
  <si>
    <t>JM</t>
  </si>
  <si>
    <t>Mayo y Agosto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</si>
  <si>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</si>
  <si>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</si>
  <si>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</si>
  <si>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</si>
  <si>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</si>
  <si>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</si>
  <si>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</si>
  <si>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</t>
  </si>
  <si>
    <t>Agosto-Septiembre</t>
  </si>
  <si>
    <t>ALIMENTACION</t>
  </si>
  <si>
    <t>Fardos</t>
  </si>
  <si>
    <t>u</t>
  </si>
  <si>
    <t>Mayo-Septiembre</t>
  </si>
  <si>
    <t>Pradera Suplementaria</t>
  </si>
  <si>
    <t>há.</t>
  </si>
  <si>
    <t>Julio-Septiembre</t>
  </si>
  <si>
    <t>SANIDAD</t>
  </si>
  <si>
    <t>Anticlostridiales</t>
  </si>
  <si>
    <t>Dosis</t>
  </si>
  <si>
    <t>Abril y Septiembre</t>
  </si>
  <si>
    <t>Antiparasitario</t>
  </si>
  <si>
    <t>Vitamina ADE</t>
  </si>
  <si>
    <t>Subtotal Insumos</t>
  </si>
  <si>
    <t>OTROS</t>
  </si>
  <si>
    <t>Item</t>
  </si>
  <si>
    <t>Mantención Cercos</t>
  </si>
  <si>
    <t>u.</t>
  </si>
  <si>
    <t>Noviembre-Enero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</si>
  <si>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</si>
  <si>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</si>
  <si>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</si>
  <si>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</si>
  <si>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</si>
  <si>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</si>
  <si>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</si>
  <si>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</si>
  <si>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</si>
  <si>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</si>
  <si>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</si>
  <si>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</si>
  <si>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</si>
  <si>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</si>
  <si>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Pradera constituida principalmente por ballica y trebol rosado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</si>
  <si>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</si>
  <si>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</si>
  <si>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</si>
  <si>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</si>
  <si>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</si>
  <si>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</si>
  <si>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</si>
  <si>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</si>
  <si>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</si>
  <si>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($/kilo de carne)</t>
  </si>
  <si>
    <t>Rendimiento (Kg.carne/há)</t>
  </si>
  <si>
    <t>Costo unitario ($/Kg.) (*)</t>
  </si>
  <si>
    <t>(*): Este valor representa el valor mìnimo de venta del producto</t>
  </si>
  <si>
    <t>COLLIPULLI</t>
  </si>
  <si>
    <t>COLLIPULLI/ERCILLA</t>
  </si>
  <si>
    <t>SEQUIA/HELADAS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</si>
</sst>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49" fontId="4" fillId="2" borderId="5" xfId="0" applyNumberFormat="1" applyFont="1" applyFill="1" applyBorder="1" applyAlignment="1">
      <alignment horizontal="left" vertical="center" wrapText="1"/>
    </xf>
    <xf numFmtId="0" fontId="0" fillId="2" borderId="18" xfId="0" applyFill="1" applyBorder="1"/>
    <xf numFmtId="0" fontId="10" fillId="6" borderId="20" xfId="0" applyFont="1" applyFill="1" applyBorder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1" fillId="2" borderId="20" xfId="0" applyNumberFormat="1" applyFont="1" applyFill="1" applyBorder="1" applyAlignment="1">
      <alignment vertical="center"/>
    </xf>
    <xf numFmtId="0" fontId="10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/>
    <xf numFmtId="0" fontId="10" fillId="2" borderId="43" xfId="0" applyFont="1" applyFill="1" applyBorder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0" fontId="10" fillId="2" borderId="48" xfId="0" applyFont="1" applyFill="1" applyBorder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2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Border="1"/>
    <xf numFmtId="0" fontId="2" fillId="2" borderId="10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14" fontId="2" fillId="2" borderId="7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49" fontId="13" fillId="5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3" fillId="3" borderId="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49" fontId="13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49" fontId="13" fillId="3" borderId="13" xfId="0" applyNumberFormat="1" applyFont="1" applyFill="1" applyBorder="1" applyAlignment="1">
      <alignment horizontal="left" vertical="center"/>
    </xf>
    <xf numFmtId="49" fontId="13" fillId="3" borderId="13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49" fontId="13" fillId="3" borderId="11" xfId="0" applyNumberFormat="1" applyFont="1" applyFill="1" applyBorder="1" applyAlignment="1">
      <alignment horizontal="left" vertical="center"/>
    </xf>
    <xf numFmtId="49" fontId="13" fillId="3" borderId="11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2" fillId="2" borderId="53" xfId="0" applyNumberFormat="1" applyFont="1" applyFill="1" applyBorder="1" applyAlignment="1">
      <alignment horizontal="left"/>
    </xf>
    <xf numFmtId="49" fontId="3" fillId="3" borderId="17" xfId="0" applyNumberFormat="1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/>
    </xf>
    <xf numFmtId="49" fontId="13" fillId="5" borderId="24" xfId="0" applyNumberFormat="1" applyFont="1" applyFill="1" applyBorder="1" applyAlignment="1">
      <alignment horizontal="left" vertical="center"/>
    </xf>
    <xf numFmtId="0" fontId="13" fillId="5" borderId="25" xfId="0" applyFont="1" applyFill="1" applyBorder="1" applyAlignment="1">
      <alignment horizontal="left" vertical="center"/>
    </xf>
    <xf numFmtId="49" fontId="13" fillId="3" borderId="27" xfId="0" applyNumberFormat="1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left" vertical="center"/>
    </xf>
    <xf numFmtId="49" fontId="13" fillId="5" borderId="27" xfId="0" applyNumberFormat="1" applyFont="1" applyFill="1" applyBorder="1" applyAlignment="1">
      <alignment horizontal="left" vertical="center"/>
    </xf>
    <xf numFmtId="0" fontId="13" fillId="5" borderId="13" xfId="0" applyFont="1" applyFill="1" applyBorder="1" applyAlignment="1">
      <alignment horizontal="left" vertical="center"/>
    </xf>
    <xf numFmtId="49" fontId="13" fillId="5" borderId="29" xfId="0" applyNumberFormat="1" applyFont="1" applyFill="1" applyBorder="1" applyAlignment="1">
      <alignment horizontal="left" vertical="center"/>
    </xf>
    <xf numFmtId="0" fontId="13" fillId="5" borderId="30" xfId="0" applyFont="1" applyFill="1" applyBorder="1" applyAlignment="1">
      <alignment horizontal="left" vertical="center"/>
    </xf>
    <xf numFmtId="49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3" fontId="2" fillId="2" borderId="5" xfId="0" applyNumberFormat="1" applyFont="1" applyFill="1" applyBorder="1" applyAlignment="1">
      <alignment horizontal="right" wrapText="1"/>
    </xf>
    <xf numFmtId="3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2" fillId="2" borderId="53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49" fontId="13" fillId="3" borderId="13" xfId="0" applyNumberFormat="1" applyFont="1" applyFill="1" applyBorder="1" applyAlignment="1">
      <alignment horizontal="right" vertical="center" wrapText="1"/>
    </xf>
    <xf numFmtId="49" fontId="13" fillId="3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49" fontId="13" fillId="3" borderId="11" xfId="0" applyNumberFormat="1" applyFont="1" applyFill="1" applyBorder="1" applyAlignment="1">
      <alignment horizontal="right" vertical="center"/>
    </xf>
    <xf numFmtId="49" fontId="13" fillId="3" borderId="11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/>
    </xf>
    <xf numFmtId="3" fontId="2" fillId="2" borderId="23" xfId="0" applyNumberFormat="1" applyFont="1" applyFill="1" applyBorder="1" applyAlignment="1">
      <alignment horizontal="right"/>
    </xf>
    <xf numFmtId="0" fontId="13" fillId="5" borderId="25" xfId="0" applyFont="1" applyFill="1" applyBorder="1" applyAlignment="1">
      <alignment horizontal="right" vertical="center"/>
    </xf>
    <xf numFmtId="164" fontId="13" fillId="5" borderId="26" xfId="0" applyNumberFormat="1" applyFont="1" applyFill="1" applyBorder="1" applyAlignment="1">
      <alignment horizontal="right" vertical="center"/>
    </xf>
    <xf numFmtId="0" fontId="13" fillId="3" borderId="13" xfId="0" applyFont="1" applyFill="1" applyBorder="1" applyAlignment="1">
      <alignment horizontal="right" vertical="center"/>
    </xf>
    <xf numFmtId="164" fontId="13" fillId="3" borderId="28" xfId="0" applyNumberFormat="1" applyFont="1" applyFill="1" applyBorder="1" applyAlignment="1">
      <alignment horizontal="right" vertical="center"/>
    </xf>
    <xf numFmtId="0" fontId="13" fillId="5" borderId="13" xfId="0" applyFont="1" applyFill="1" applyBorder="1" applyAlignment="1">
      <alignment horizontal="right" vertical="center"/>
    </xf>
    <xf numFmtId="164" fontId="13" fillId="5" borderId="28" xfId="0" applyNumberFormat="1" applyFont="1" applyFill="1" applyBorder="1" applyAlignment="1">
      <alignment horizontal="right" vertical="center"/>
    </xf>
    <xf numFmtId="0" fontId="13" fillId="5" borderId="30" xfId="0" applyFont="1" applyFill="1" applyBorder="1" applyAlignment="1">
      <alignment horizontal="right" vertical="center"/>
    </xf>
    <xf numFmtId="164" fontId="13" fillId="5" borderId="30" xfId="0" applyNumberFormat="1" applyFont="1" applyFill="1" applyBorder="1" applyAlignment="1">
      <alignment horizontal="right" vertical="center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0" fontId="2" fillId="2" borderId="56" xfId="0" applyFont="1" applyFill="1" applyBorder="1" applyAlignment="1">
      <alignment horizontal="left" wrapText="1"/>
    </xf>
    <xf numFmtId="49" fontId="13" fillId="3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3" fillId="3" borderId="1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/>
    </xf>
    <xf numFmtId="49" fontId="12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4" fillId="3" borderId="5" xfId="0" applyNumberFormat="1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topLeftCell="A73" workbookViewId="0">
      <selection activeCell="F89" sqref="F8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6.5" customHeight="1" x14ac:dyDescent="0.25">
      <c r="A7" s="2"/>
      <c r="B7" s="2"/>
      <c r="C7" s="2"/>
      <c r="D7" s="2"/>
      <c r="E7" s="2"/>
      <c r="F7" s="2"/>
      <c r="G7" s="2"/>
    </row>
    <row r="8" spans="1:7" ht="12" customHeight="1" x14ac:dyDescent="0.25">
      <c r="A8" s="17"/>
      <c r="B8" s="132" t="s">
        <v>0</v>
      </c>
      <c r="C8" s="128" t="s">
        <v>1</v>
      </c>
      <c r="D8" s="50"/>
      <c r="E8" s="151" t="s">
        <v>2</v>
      </c>
      <c r="F8" s="152"/>
      <c r="G8" s="51">
        <v>280</v>
      </c>
    </row>
    <row r="9" spans="1:7" ht="38.25" customHeight="1" x14ac:dyDescent="0.25">
      <c r="A9" s="17"/>
      <c r="B9" s="133" t="s">
        <v>3</v>
      </c>
      <c r="C9" s="129" t="s">
        <v>4</v>
      </c>
      <c r="D9" s="50"/>
      <c r="E9" s="149" t="s">
        <v>5</v>
      </c>
      <c r="F9" s="150"/>
      <c r="G9" s="49" t="s">
        <v>6</v>
      </c>
    </row>
    <row r="10" spans="1:7" ht="18" customHeight="1" x14ac:dyDescent="0.25">
      <c r="A10" s="17"/>
      <c r="B10" s="133" t="s">
        <v>7</v>
      </c>
      <c r="C10" s="128" t="s">
        <v>8</v>
      </c>
      <c r="D10" s="50"/>
      <c r="E10" s="149" t="s">
        <v>9</v>
      </c>
      <c r="F10" s="150"/>
      <c r="G10" s="51">
        <v>3000</v>
      </c>
    </row>
    <row r="11" spans="1:7" ht="11.25" customHeight="1" x14ac:dyDescent="0.25">
      <c r="A11" s="17"/>
      <c r="B11" s="133" t="s">
        <v>10</v>
      </c>
      <c r="C11" s="130" t="s">
        <v>11</v>
      </c>
      <c r="D11" s="50"/>
      <c r="E11" s="49" t="s">
        <v>12</v>
      </c>
      <c r="F11" s="53"/>
      <c r="G11" s="54">
        <f>(G8*G10)</f>
        <v>840000</v>
      </c>
    </row>
    <row r="12" spans="1:7" ht="11.25" customHeight="1" x14ac:dyDescent="0.25">
      <c r="A12" s="17"/>
      <c r="B12" s="133" t="s">
        <v>13</v>
      </c>
      <c r="C12" s="128" t="s">
        <v>100</v>
      </c>
      <c r="D12" s="50"/>
      <c r="E12" s="149" t="s">
        <v>14</v>
      </c>
      <c r="F12" s="150"/>
      <c r="G12" s="49" t="s">
        <v>15</v>
      </c>
    </row>
    <row r="13" spans="1:7" ht="13.5" customHeight="1" x14ac:dyDescent="0.25">
      <c r="A13" s="17"/>
      <c r="B13" s="133" t="s">
        <v>16</v>
      </c>
      <c r="C13" s="128" t="s">
        <v>101</v>
      </c>
      <c r="D13" s="50"/>
      <c r="E13" s="149" t="s">
        <v>17</v>
      </c>
      <c r="F13" s="150"/>
      <c r="G13" s="49" t="s">
        <v>18</v>
      </c>
    </row>
    <row r="14" spans="1:7" ht="15.75" customHeight="1" x14ac:dyDescent="0.25">
      <c r="A14" s="17"/>
      <c r="B14" s="133" t="s">
        <v>19</v>
      </c>
      <c r="C14" s="128" t="s">
        <v>20</v>
      </c>
      <c r="D14" s="50"/>
      <c r="E14" s="153" t="s">
        <v>21</v>
      </c>
      <c r="F14" s="154"/>
      <c r="G14" s="52" t="s">
        <v>102</v>
      </c>
    </row>
    <row r="15" spans="1:7" ht="12" customHeight="1" x14ac:dyDescent="0.25">
      <c r="A15" s="2"/>
      <c r="B15" s="131"/>
      <c r="C15" s="55"/>
      <c r="D15" s="56"/>
      <c r="E15" s="57"/>
      <c r="F15" s="57"/>
      <c r="G15" s="58"/>
    </row>
    <row r="16" spans="1:7" ht="12" customHeight="1" x14ac:dyDescent="0.25">
      <c r="A16" s="4"/>
      <c r="B16" s="155" t="s">
        <v>22</v>
      </c>
      <c r="C16" s="156"/>
      <c r="D16" s="156"/>
      <c r="E16" s="156"/>
      <c r="F16" s="156"/>
      <c r="G16" s="156"/>
    </row>
    <row r="17" spans="1:7" ht="12" customHeight="1" x14ac:dyDescent="0.25">
      <c r="A17" s="2"/>
      <c r="B17" s="59"/>
      <c r="C17" s="48"/>
      <c r="D17" s="48"/>
      <c r="E17" s="48"/>
      <c r="F17" s="48"/>
      <c r="G17" s="48"/>
    </row>
    <row r="18" spans="1:7" ht="12" customHeight="1" x14ac:dyDescent="0.25">
      <c r="A18" s="3"/>
      <c r="B18" s="60" t="s">
        <v>23</v>
      </c>
      <c r="C18" s="61"/>
      <c r="D18" s="62"/>
      <c r="E18" s="62"/>
      <c r="F18" s="62"/>
      <c r="G18" s="62"/>
    </row>
    <row r="19" spans="1:7" ht="24" customHeight="1" x14ac:dyDescent="0.25">
      <c r="A19" s="4"/>
      <c r="B19" s="63" t="s">
        <v>24</v>
      </c>
      <c r="C19" s="63" t="s">
        <v>25</v>
      </c>
      <c r="D19" s="63" t="s">
        <v>26</v>
      </c>
      <c r="E19" s="63" t="s">
        <v>27</v>
      </c>
      <c r="F19" s="63" t="s">
        <v>28</v>
      </c>
      <c r="G19" s="63" t="s">
        <v>29</v>
      </c>
    </row>
    <row r="20" spans="1:7" ht="12.75" customHeight="1" x14ac:dyDescent="0.25">
      <c r="A20" s="4"/>
      <c r="B20" s="64" t="s">
        <v>30</v>
      </c>
      <c r="C20" s="134" t="s">
        <v>31</v>
      </c>
      <c r="D20" s="135">
        <v>1.3</v>
      </c>
      <c r="E20" s="100" t="s">
        <v>32</v>
      </c>
      <c r="F20" s="93">
        <v>20000</v>
      </c>
      <c r="G20" s="93">
        <f>(D20*F20)</f>
        <v>26000</v>
      </c>
    </row>
    <row r="21" spans="1:7" ht="12.75" customHeight="1" x14ac:dyDescent="0.25">
      <c r="A21" s="4"/>
      <c r="B21" s="52" t="s">
        <v>33</v>
      </c>
      <c r="C21" s="134" t="s">
        <v>31</v>
      </c>
      <c r="D21" s="135">
        <v>0.4</v>
      </c>
      <c r="E21" s="100" t="s">
        <v>34</v>
      </c>
      <c r="F21" s="93">
        <v>20000</v>
      </c>
      <c r="G21" s="93">
        <f>D21*F21</f>
        <v>8000</v>
      </c>
    </row>
    <row r="22" spans="1:7" ht="12.75" customHeight="1" x14ac:dyDescent="0.25">
      <c r="A22" s="4"/>
      <c r="B22" s="52" t="s">
        <v>35</v>
      </c>
      <c r="C22" s="134" t="s">
        <v>31</v>
      </c>
      <c r="D22" s="135">
        <v>0.5</v>
      </c>
      <c r="E22" s="100" t="s">
        <v>36</v>
      </c>
      <c r="F22" s="93">
        <v>20000</v>
      </c>
      <c r="G22" s="93">
        <f>D22*F22</f>
        <v>10000</v>
      </c>
    </row>
    <row r="23" spans="1:7" ht="12.75" customHeight="1" x14ac:dyDescent="0.25">
      <c r="A23" s="4"/>
      <c r="B23" s="65" t="s">
        <v>37</v>
      </c>
      <c r="C23" s="66"/>
      <c r="D23" s="101"/>
      <c r="E23" s="101"/>
      <c r="F23" s="101"/>
      <c r="G23" s="94">
        <f>SUM(G20:G22)</f>
        <v>44000</v>
      </c>
    </row>
    <row r="24" spans="1:7" ht="12" customHeight="1" x14ac:dyDescent="0.25">
      <c r="A24" s="2"/>
      <c r="B24" s="59"/>
      <c r="C24" s="48"/>
      <c r="D24" s="102"/>
      <c r="E24" s="102"/>
      <c r="F24" s="103"/>
      <c r="G24" s="103"/>
    </row>
    <row r="25" spans="1:7" ht="12" customHeight="1" x14ac:dyDescent="0.25">
      <c r="A25" s="3"/>
      <c r="B25" s="67" t="s">
        <v>38</v>
      </c>
      <c r="C25" s="68"/>
      <c r="D25" s="104"/>
      <c r="E25" s="104"/>
      <c r="F25" s="104"/>
      <c r="G25" s="104"/>
    </row>
    <row r="26" spans="1:7" ht="24" customHeight="1" x14ac:dyDescent="0.25">
      <c r="A26" s="3"/>
      <c r="B26" s="69" t="s">
        <v>24</v>
      </c>
      <c r="C26" s="70" t="s">
        <v>25</v>
      </c>
      <c r="D26" s="105" t="s">
        <v>26</v>
      </c>
      <c r="E26" s="106" t="s">
        <v>27</v>
      </c>
      <c r="F26" s="105" t="s">
        <v>28</v>
      </c>
      <c r="G26" s="106" t="s">
        <v>29</v>
      </c>
    </row>
    <row r="27" spans="1:7" ht="12" customHeight="1" x14ac:dyDescent="0.25">
      <c r="A27" s="3"/>
      <c r="B27" s="71"/>
      <c r="C27" s="71"/>
      <c r="D27" s="107"/>
      <c r="E27" s="107"/>
      <c r="F27" s="107"/>
      <c r="G27" s="107"/>
    </row>
    <row r="28" spans="1:7" ht="12" customHeight="1" x14ac:dyDescent="0.25">
      <c r="A28" s="3"/>
      <c r="B28" s="72" t="s">
        <v>39</v>
      </c>
      <c r="C28" s="73"/>
      <c r="D28" s="108"/>
      <c r="E28" s="108"/>
      <c r="F28" s="108"/>
      <c r="G28" s="108"/>
    </row>
    <row r="29" spans="1:7" ht="12" customHeight="1" x14ac:dyDescent="0.25">
      <c r="A29" s="2"/>
      <c r="B29" s="74"/>
      <c r="C29" s="75"/>
      <c r="D29" s="109"/>
      <c r="E29" s="109"/>
      <c r="F29" s="110"/>
      <c r="G29" s="110"/>
    </row>
    <row r="30" spans="1:7" ht="12" customHeight="1" x14ac:dyDescent="0.25">
      <c r="A30" s="3"/>
      <c r="B30" s="67" t="s">
        <v>40</v>
      </c>
      <c r="C30" s="68"/>
      <c r="D30" s="104"/>
      <c r="E30" s="104"/>
      <c r="F30" s="104"/>
      <c r="G30" s="104"/>
    </row>
    <row r="31" spans="1:7" ht="24" customHeight="1" x14ac:dyDescent="0.25">
      <c r="A31" s="3"/>
      <c r="B31" s="76" t="s">
        <v>24</v>
      </c>
      <c r="C31" s="76" t="s">
        <v>25</v>
      </c>
      <c r="D31" s="111" t="s">
        <v>26</v>
      </c>
      <c r="E31" s="111" t="s">
        <v>27</v>
      </c>
      <c r="F31" s="112" t="s">
        <v>28</v>
      </c>
      <c r="G31" s="111" t="s">
        <v>29</v>
      </c>
    </row>
    <row r="32" spans="1:7" ht="12.75" customHeight="1" x14ac:dyDescent="0.25">
      <c r="A32" s="4"/>
      <c r="B32" s="52" t="s">
        <v>41</v>
      </c>
      <c r="C32" s="134" t="s">
        <v>42</v>
      </c>
      <c r="D32" s="135">
        <v>3.125E-2</v>
      </c>
      <c r="E32" s="100" t="s">
        <v>43</v>
      </c>
      <c r="F32" s="93">
        <v>384000</v>
      </c>
      <c r="G32" s="93">
        <f t="shared" ref="G32" si="0">(D32*F32)</f>
        <v>12000</v>
      </c>
    </row>
    <row r="33" spans="1:11" ht="12.75" customHeight="1" x14ac:dyDescent="0.25">
      <c r="A33" s="3"/>
      <c r="B33" s="72" t="s">
        <v>44</v>
      </c>
      <c r="C33" s="138"/>
      <c r="D33" s="138"/>
      <c r="E33" s="108"/>
      <c r="F33" s="108"/>
      <c r="G33" s="96">
        <f>SUM(G32:G32)</f>
        <v>12000</v>
      </c>
    </row>
    <row r="34" spans="1:11" ht="12" customHeight="1" x14ac:dyDescent="0.25">
      <c r="A34" s="2"/>
      <c r="B34" s="74"/>
      <c r="C34" s="139"/>
      <c r="D34" s="139"/>
      <c r="E34" s="109"/>
      <c r="F34" s="110"/>
      <c r="G34" s="110"/>
    </row>
    <row r="35" spans="1:11" ht="12" customHeight="1" x14ac:dyDescent="0.25">
      <c r="A35" s="3"/>
      <c r="B35" s="67" t="s">
        <v>45</v>
      </c>
      <c r="C35" s="140"/>
      <c r="D35" s="141"/>
      <c r="E35" s="104"/>
      <c r="F35" s="104"/>
      <c r="G35" s="104"/>
    </row>
    <row r="36" spans="1:11" ht="24" customHeight="1" x14ac:dyDescent="0.25">
      <c r="A36" s="3"/>
      <c r="B36" s="77" t="s">
        <v>46</v>
      </c>
      <c r="C36" s="142" t="s">
        <v>47</v>
      </c>
      <c r="D36" s="142" t="s">
        <v>48</v>
      </c>
      <c r="E36" s="112" t="s">
        <v>27</v>
      </c>
      <c r="F36" s="112" t="s">
        <v>28</v>
      </c>
      <c r="G36" s="112" t="s">
        <v>29</v>
      </c>
      <c r="K36" s="47"/>
    </row>
    <row r="37" spans="1:11" ht="12.75" customHeight="1" x14ac:dyDescent="0.25">
      <c r="A37" s="4"/>
      <c r="B37" s="5" t="s">
        <v>49</v>
      </c>
      <c r="C37" s="143"/>
      <c r="D37" s="143"/>
      <c r="E37" s="113"/>
      <c r="F37" s="113"/>
      <c r="G37" s="113"/>
      <c r="K37" s="47"/>
    </row>
    <row r="38" spans="1:11" ht="12.75" customHeight="1" x14ac:dyDescent="0.25">
      <c r="A38" s="4"/>
      <c r="B38" s="49" t="s">
        <v>50</v>
      </c>
      <c r="C38" s="136" t="s">
        <v>51</v>
      </c>
      <c r="D38" s="144">
        <v>100</v>
      </c>
      <c r="E38" s="114" t="s">
        <v>52</v>
      </c>
      <c r="F38" s="97">
        <v>1460</v>
      </c>
      <c r="G38" s="97">
        <f>(D38*F38)</f>
        <v>146000</v>
      </c>
    </row>
    <row r="39" spans="1:11" ht="12.75" customHeight="1" x14ac:dyDescent="0.25">
      <c r="A39" s="4"/>
      <c r="B39" s="78" t="s">
        <v>53</v>
      </c>
      <c r="C39" s="136"/>
      <c r="D39" s="144"/>
      <c r="E39" s="114"/>
      <c r="F39" s="97"/>
      <c r="G39" s="97"/>
    </row>
    <row r="40" spans="1:11" ht="12.75" customHeight="1" x14ac:dyDescent="0.25">
      <c r="A40" s="4"/>
      <c r="B40" s="49" t="s">
        <v>54</v>
      </c>
      <c r="C40" s="136" t="s">
        <v>55</v>
      </c>
      <c r="D40" s="144">
        <v>15</v>
      </c>
      <c r="E40" s="114" t="s">
        <v>56</v>
      </c>
      <c r="F40" s="97">
        <v>3000</v>
      </c>
      <c r="G40" s="97">
        <f>(D40*F40)</f>
        <v>45000</v>
      </c>
    </row>
    <row r="41" spans="1:11" ht="12.75" customHeight="1" x14ac:dyDescent="0.25">
      <c r="A41" s="4"/>
      <c r="B41" s="49" t="s">
        <v>57</v>
      </c>
      <c r="C41" s="137" t="s">
        <v>58</v>
      </c>
      <c r="D41" s="137">
        <v>0.1</v>
      </c>
      <c r="E41" s="115" t="s">
        <v>59</v>
      </c>
      <c r="F41" s="97">
        <v>800000</v>
      </c>
      <c r="G41" s="97">
        <f>D41*F41</f>
        <v>80000</v>
      </c>
    </row>
    <row r="42" spans="1:11" ht="12.75" customHeight="1" x14ac:dyDescent="0.25">
      <c r="A42" s="4"/>
      <c r="B42" s="78" t="s">
        <v>60</v>
      </c>
      <c r="C42" s="136"/>
      <c r="D42" s="144"/>
      <c r="E42" s="114"/>
      <c r="F42" s="97"/>
      <c r="G42" s="97"/>
    </row>
    <row r="43" spans="1:11" ht="12.75" customHeight="1" x14ac:dyDescent="0.25">
      <c r="A43" s="4"/>
      <c r="B43" s="49" t="s">
        <v>61</v>
      </c>
      <c r="C43" s="136" t="s">
        <v>62</v>
      </c>
      <c r="D43" s="144">
        <v>18</v>
      </c>
      <c r="E43" s="114" t="s">
        <v>63</v>
      </c>
      <c r="F43" s="97">
        <v>413</v>
      </c>
      <c r="G43" s="97">
        <f>D43*F43</f>
        <v>7434</v>
      </c>
    </row>
    <row r="44" spans="1:11" ht="12.75" customHeight="1" x14ac:dyDescent="0.25">
      <c r="A44" s="4"/>
      <c r="B44" s="49" t="s">
        <v>64</v>
      </c>
      <c r="C44" s="136" t="s">
        <v>62</v>
      </c>
      <c r="D44" s="137">
        <v>18</v>
      </c>
      <c r="E44" s="115" t="s">
        <v>63</v>
      </c>
      <c r="F44" s="97">
        <v>104</v>
      </c>
      <c r="G44" s="97">
        <f>D44*F44</f>
        <v>1872</v>
      </c>
    </row>
    <row r="45" spans="1:11" ht="12.75" customHeight="1" x14ac:dyDescent="0.25">
      <c r="A45" s="4"/>
      <c r="B45" s="79" t="s">
        <v>65</v>
      </c>
      <c r="C45" s="136" t="s">
        <v>62</v>
      </c>
      <c r="D45" s="145">
        <v>18</v>
      </c>
      <c r="E45" s="116" t="s">
        <v>63</v>
      </c>
      <c r="F45" s="98">
        <v>120</v>
      </c>
      <c r="G45" s="98">
        <f>D45*F45</f>
        <v>2160</v>
      </c>
    </row>
    <row r="46" spans="1:11" ht="13.5" customHeight="1" x14ac:dyDescent="0.25">
      <c r="A46" s="3"/>
      <c r="B46" s="72" t="s">
        <v>66</v>
      </c>
      <c r="C46" s="73"/>
      <c r="D46" s="108"/>
      <c r="E46" s="108"/>
      <c r="F46" s="108"/>
      <c r="G46" s="96">
        <f>SUM(G37:G45)</f>
        <v>282466</v>
      </c>
    </row>
    <row r="47" spans="1:11" ht="12" customHeight="1" x14ac:dyDescent="0.25">
      <c r="A47" s="2"/>
      <c r="B47" s="74"/>
      <c r="C47" s="75"/>
      <c r="D47" s="109"/>
      <c r="E47" s="109"/>
      <c r="F47" s="110"/>
      <c r="G47" s="110"/>
    </row>
    <row r="48" spans="1:11" ht="12" customHeight="1" x14ac:dyDescent="0.25">
      <c r="A48" s="3"/>
      <c r="B48" s="67" t="s">
        <v>67</v>
      </c>
      <c r="C48" s="68"/>
      <c r="D48" s="104"/>
      <c r="E48" s="104"/>
      <c r="F48" s="104"/>
      <c r="G48" s="104"/>
    </row>
    <row r="49" spans="1:7" ht="24" customHeight="1" x14ac:dyDescent="0.25">
      <c r="A49" s="3"/>
      <c r="B49" s="76" t="s">
        <v>68</v>
      </c>
      <c r="C49" s="77" t="s">
        <v>47</v>
      </c>
      <c r="D49" s="112" t="s">
        <v>48</v>
      </c>
      <c r="E49" s="111" t="s">
        <v>27</v>
      </c>
      <c r="F49" s="112" t="s">
        <v>28</v>
      </c>
      <c r="G49" s="111" t="s">
        <v>29</v>
      </c>
    </row>
    <row r="50" spans="1:7" ht="12.75" customHeight="1" x14ac:dyDescent="0.25">
      <c r="A50" s="4"/>
      <c r="B50" s="52" t="s">
        <v>69</v>
      </c>
      <c r="C50" s="95" t="s">
        <v>70</v>
      </c>
      <c r="D50" s="146">
        <v>1</v>
      </c>
      <c r="E50" s="100" t="s">
        <v>71</v>
      </c>
      <c r="F50" s="97">
        <v>80000</v>
      </c>
      <c r="G50" s="97">
        <f>D50*F50</f>
        <v>80000</v>
      </c>
    </row>
    <row r="51" spans="1:7" ht="13.5" customHeight="1" x14ac:dyDescent="0.25">
      <c r="A51" s="3"/>
      <c r="B51" s="80" t="s">
        <v>72</v>
      </c>
      <c r="C51" s="81"/>
      <c r="D51" s="117"/>
      <c r="E51" s="117"/>
      <c r="F51" s="117"/>
      <c r="G51" s="99">
        <f>SUM(G50)</f>
        <v>80000</v>
      </c>
    </row>
    <row r="52" spans="1:7" ht="12" customHeight="1" x14ac:dyDescent="0.25">
      <c r="A52" s="2"/>
      <c r="B52" s="82"/>
      <c r="C52" s="82"/>
      <c r="D52" s="118"/>
      <c r="E52" s="118"/>
      <c r="F52" s="119"/>
      <c r="G52" s="119"/>
    </row>
    <row r="53" spans="1:7" ht="12" customHeight="1" x14ac:dyDescent="0.25">
      <c r="A53" s="17"/>
      <c r="B53" s="83" t="s">
        <v>73</v>
      </c>
      <c r="C53" s="84"/>
      <c r="D53" s="120"/>
      <c r="E53" s="120"/>
      <c r="F53" s="120"/>
      <c r="G53" s="121">
        <f>G23+G33+G46+G51</f>
        <v>418466</v>
      </c>
    </row>
    <row r="54" spans="1:7" ht="12" customHeight="1" x14ac:dyDescent="0.25">
      <c r="A54" s="17"/>
      <c r="B54" s="85" t="s">
        <v>74</v>
      </c>
      <c r="C54" s="86"/>
      <c r="D54" s="122"/>
      <c r="E54" s="122"/>
      <c r="F54" s="122"/>
      <c r="G54" s="123">
        <f>G53*0.05</f>
        <v>20923.300000000003</v>
      </c>
    </row>
    <row r="55" spans="1:7" ht="12" customHeight="1" x14ac:dyDescent="0.25">
      <c r="A55" s="17"/>
      <c r="B55" s="87" t="s">
        <v>75</v>
      </c>
      <c r="C55" s="88"/>
      <c r="D55" s="124"/>
      <c r="E55" s="124"/>
      <c r="F55" s="124"/>
      <c r="G55" s="125">
        <f>G54+G53</f>
        <v>439389.3</v>
      </c>
    </row>
    <row r="56" spans="1:7" ht="12" customHeight="1" x14ac:dyDescent="0.25">
      <c r="A56" s="17"/>
      <c r="B56" s="85" t="s">
        <v>76</v>
      </c>
      <c r="C56" s="86"/>
      <c r="D56" s="122"/>
      <c r="E56" s="122"/>
      <c r="F56" s="122"/>
      <c r="G56" s="123">
        <f>G11</f>
        <v>840000</v>
      </c>
    </row>
    <row r="57" spans="1:7" ht="12" customHeight="1" x14ac:dyDescent="0.25">
      <c r="A57" s="17"/>
      <c r="B57" s="89" t="s">
        <v>77</v>
      </c>
      <c r="C57" s="90"/>
      <c r="D57" s="126"/>
      <c r="E57" s="126"/>
      <c r="F57" s="126"/>
      <c r="G57" s="127">
        <f>G56-G55</f>
        <v>400610.7</v>
      </c>
    </row>
    <row r="58" spans="1:7" ht="12" customHeight="1" x14ac:dyDescent="0.25">
      <c r="A58" s="17"/>
      <c r="B58" s="18" t="s">
        <v>78</v>
      </c>
      <c r="C58" s="19"/>
      <c r="D58" s="19"/>
      <c r="E58" s="19"/>
      <c r="F58" s="19"/>
      <c r="G58" s="14"/>
    </row>
    <row r="59" spans="1:7" ht="12.75" customHeight="1" thickBot="1" x14ac:dyDescent="0.3">
      <c r="A59" s="17"/>
      <c r="B59" s="20"/>
      <c r="C59" s="19"/>
      <c r="D59" s="19"/>
      <c r="E59" s="19"/>
      <c r="F59" s="19"/>
      <c r="G59" s="14"/>
    </row>
    <row r="60" spans="1:7" ht="12" customHeight="1" x14ac:dyDescent="0.25">
      <c r="A60" s="17"/>
      <c r="B60" s="31" t="s">
        <v>79</v>
      </c>
      <c r="C60" s="32"/>
      <c r="D60" s="32"/>
      <c r="E60" s="32"/>
      <c r="F60" s="33"/>
      <c r="G60" s="14"/>
    </row>
    <row r="61" spans="1:7" ht="12" customHeight="1" x14ac:dyDescent="0.25">
      <c r="A61" s="17"/>
      <c r="B61" s="34" t="s">
        <v>80</v>
      </c>
      <c r="C61" s="16"/>
      <c r="D61" s="16"/>
      <c r="E61" s="16"/>
      <c r="F61" s="35"/>
      <c r="G61" s="14"/>
    </row>
    <row r="62" spans="1:7" ht="12" customHeight="1" x14ac:dyDescent="0.25">
      <c r="A62" s="17"/>
      <c r="B62" s="34" t="s">
        <v>81</v>
      </c>
      <c r="C62" s="16"/>
      <c r="D62" s="16"/>
      <c r="E62" s="16"/>
      <c r="F62" s="35"/>
      <c r="G62" s="14"/>
    </row>
    <row r="63" spans="1:7" ht="12" customHeight="1" x14ac:dyDescent="0.25">
      <c r="A63" s="17"/>
      <c r="B63" s="34" t="s">
        <v>82</v>
      </c>
      <c r="C63" s="16"/>
      <c r="D63" s="16"/>
      <c r="E63" s="16"/>
      <c r="F63" s="35"/>
      <c r="G63" s="14"/>
    </row>
    <row r="64" spans="1:7" ht="12" customHeight="1" x14ac:dyDescent="0.25">
      <c r="A64" s="17"/>
      <c r="B64" s="34" t="s">
        <v>83</v>
      </c>
      <c r="C64" s="16"/>
      <c r="D64" s="16"/>
      <c r="E64" s="16"/>
      <c r="F64" s="35"/>
      <c r="G64" s="14"/>
    </row>
    <row r="65" spans="1:7" ht="12" customHeight="1" x14ac:dyDescent="0.25">
      <c r="A65" s="17"/>
      <c r="B65" s="34" t="s">
        <v>84</v>
      </c>
      <c r="C65" s="16"/>
      <c r="D65" s="16"/>
      <c r="E65" s="16"/>
      <c r="F65" s="35"/>
      <c r="G65" s="14"/>
    </row>
    <row r="66" spans="1:7" ht="12" customHeight="1" x14ac:dyDescent="0.25">
      <c r="A66" s="17"/>
      <c r="B66" s="34" t="s">
        <v>85</v>
      </c>
      <c r="C66" s="16"/>
      <c r="D66" s="16"/>
      <c r="E66" s="16"/>
      <c r="F66" s="35"/>
      <c r="G66" s="14"/>
    </row>
    <row r="67" spans="1:7" ht="12.75" customHeight="1" thickBot="1" x14ac:dyDescent="0.3">
      <c r="A67" s="17"/>
      <c r="B67" s="36" t="s">
        <v>86</v>
      </c>
      <c r="C67" s="37"/>
      <c r="D67" s="37"/>
      <c r="E67" s="37"/>
      <c r="F67" s="38"/>
      <c r="G67" s="14"/>
    </row>
    <row r="68" spans="1:7" ht="12.75" customHeight="1" x14ac:dyDescent="0.25">
      <c r="A68" s="17"/>
      <c r="B68" s="29"/>
      <c r="C68" s="16"/>
      <c r="D68" s="16"/>
      <c r="E68" s="16"/>
      <c r="F68" s="16"/>
      <c r="G68" s="14"/>
    </row>
    <row r="69" spans="1:7" ht="15" customHeight="1" thickBot="1" x14ac:dyDescent="0.3">
      <c r="A69" s="17"/>
      <c r="B69" s="147" t="s">
        <v>87</v>
      </c>
      <c r="C69" s="148"/>
      <c r="D69" s="28"/>
      <c r="E69" s="7"/>
      <c r="F69" s="7"/>
      <c r="G69" s="14"/>
    </row>
    <row r="70" spans="1:7" ht="12" customHeight="1" x14ac:dyDescent="0.25">
      <c r="A70" s="17"/>
      <c r="B70" s="21" t="s">
        <v>68</v>
      </c>
      <c r="C70" s="8" t="s">
        <v>88</v>
      </c>
      <c r="D70" s="22" t="s">
        <v>89</v>
      </c>
      <c r="E70" s="7"/>
      <c r="F70" s="7"/>
      <c r="G70" s="14"/>
    </row>
    <row r="71" spans="1:7" ht="12" customHeight="1" x14ac:dyDescent="0.25">
      <c r="A71" s="17"/>
      <c r="B71" s="23" t="s">
        <v>90</v>
      </c>
      <c r="C71" s="9">
        <f>G23</f>
        <v>44000</v>
      </c>
      <c r="D71" s="24">
        <f>(C71/C77)</f>
        <v>0.10013898836407714</v>
      </c>
      <c r="E71" s="7"/>
      <c r="F71" s="7"/>
      <c r="G71" s="14"/>
    </row>
    <row r="72" spans="1:7" ht="12" customHeight="1" x14ac:dyDescent="0.25">
      <c r="A72" s="17"/>
      <c r="B72" s="23" t="s">
        <v>91</v>
      </c>
      <c r="C72" s="10">
        <v>0</v>
      </c>
      <c r="D72" s="24">
        <v>0</v>
      </c>
      <c r="E72" s="7"/>
      <c r="F72" s="7"/>
      <c r="G72" s="14"/>
    </row>
    <row r="73" spans="1:7" ht="12" customHeight="1" x14ac:dyDescent="0.25">
      <c r="A73" s="17"/>
      <c r="B73" s="23" t="s">
        <v>92</v>
      </c>
      <c r="C73" s="9">
        <f>G33</f>
        <v>12000</v>
      </c>
      <c r="D73" s="24">
        <f>(C73/C77)</f>
        <v>2.7310633190202858E-2</v>
      </c>
      <c r="E73" s="7"/>
      <c r="F73" s="7"/>
      <c r="G73" s="14"/>
    </row>
    <row r="74" spans="1:7" ht="12" customHeight="1" x14ac:dyDescent="0.25">
      <c r="A74" s="17"/>
      <c r="B74" s="23" t="s">
        <v>46</v>
      </c>
      <c r="C74" s="9">
        <f>G46</f>
        <v>282466</v>
      </c>
      <c r="D74" s="24">
        <f>(C74/C77)</f>
        <v>0.64286044289198674</v>
      </c>
      <c r="E74" s="7"/>
      <c r="F74" s="7"/>
      <c r="G74" s="14"/>
    </row>
    <row r="75" spans="1:7" ht="12" customHeight="1" x14ac:dyDescent="0.25">
      <c r="A75" s="17"/>
      <c r="B75" s="23" t="s">
        <v>93</v>
      </c>
      <c r="C75" s="11">
        <f>G51</f>
        <v>80000</v>
      </c>
      <c r="D75" s="24">
        <f>(C75/C77)</f>
        <v>0.1820708879346857</v>
      </c>
      <c r="E75" s="13"/>
      <c r="F75" s="13"/>
      <c r="G75" s="14"/>
    </row>
    <row r="76" spans="1:7" ht="12" customHeight="1" x14ac:dyDescent="0.25">
      <c r="A76" s="17"/>
      <c r="B76" s="23" t="s">
        <v>94</v>
      </c>
      <c r="C76" s="11">
        <f>G54</f>
        <v>20923.300000000003</v>
      </c>
      <c r="D76" s="24">
        <f>(C76/C77)</f>
        <v>4.761904761904763E-2</v>
      </c>
      <c r="E76" s="13"/>
      <c r="F76" s="13"/>
      <c r="G76" s="14"/>
    </row>
    <row r="77" spans="1:7" ht="12.75" customHeight="1" thickBot="1" x14ac:dyDescent="0.3">
      <c r="A77" s="17"/>
      <c r="B77" s="25" t="s">
        <v>95</v>
      </c>
      <c r="C77" s="26">
        <f>SUM(C71:C76)</f>
        <v>439389.3</v>
      </c>
      <c r="D77" s="27">
        <f>SUM(D71:D76)</f>
        <v>1</v>
      </c>
      <c r="E77" s="13"/>
      <c r="F77" s="13"/>
      <c r="G77" s="14"/>
    </row>
    <row r="78" spans="1:7" ht="12" customHeight="1" x14ac:dyDescent="0.25">
      <c r="A78" s="17"/>
      <c r="B78" s="20"/>
      <c r="C78" s="19"/>
      <c r="D78" s="19"/>
      <c r="E78" s="19"/>
      <c r="F78" s="19"/>
      <c r="G78" s="14"/>
    </row>
    <row r="79" spans="1:7" ht="12" customHeight="1" thickBot="1" x14ac:dyDescent="0.3">
      <c r="A79" s="6"/>
      <c r="B79" s="40"/>
      <c r="C79" s="41" t="s">
        <v>96</v>
      </c>
      <c r="D79" s="42"/>
      <c r="E79" s="43"/>
      <c r="F79" s="12"/>
      <c r="G79" s="14"/>
    </row>
    <row r="80" spans="1:7" ht="18" customHeight="1" x14ac:dyDescent="0.25">
      <c r="A80" s="17"/>
      <c r="B80" s="91" t="s">
        <v>97</v>
      </c>
      <c r="C80" s="44">
        <v>220</v>
      </c>
      <c r="D80" s="44">
        <v>280</v>
      </c>
      <c r="E80" s="45">
        <v>300</v>
      </c>
      <c r="F80" s="39"/>
      <c r="G80" s="15"/>
    </row>
    <row r="81" spans="1:7" ht="18" customHeight="1" thickBot="1" x14ac:dyDescent="0.3">
      <c r="A81" s="17"/>
      <c r="B81" s="92" t="s">
        <v>98</v>
      </c>
      <c r="C81" s="26">
        <f>(G55/C80)</f>
        <v>1997.2240909090908</v>
      </c>
      <c r="D81" s="26">
        <f>(G55/D80)</f>
        <v>1569.2474999999999</v>
      </c>
      <c r="E81" s="46">
        <f>(G55/E80)</f>
        <v>1464.6309999999999</v>
      </c>
      <c r="F81" s="39"/>
      <c r="G81" s="15"/>
    </row>
    <row r="82" spans="1:7" ht="15.6" customHeight="1" x14ac:dyDescent="0.25">
      <c r="A82" s="17"/>
      <c r="B82" s="30" t="s">
        <v>99</v>
      </c>
      <c r="C82" s="16"/>
      <c r="D82" s="16"/>
      <c r="E82" s="16"/>
      <c r="F82" s="16"/>
      <c r="G82" s="16"/>
    </row>
  </sheetData>
  <mergeCells count="8">
    <mergeCell ref="B69:C69"/>
    <mergeCell ref="E12:F12"/>
    <mergeCell ref="E10:F10"/>
    <mergeCell ref="E9:F9"/>
    <mergeCell ref="E8:F8"/>
    <mergeCell ref="E13:F13"/>
    <mergeCell ref="E14:F14"/>
    <mergeCell ref="B16:G16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2023-04-27T15:35:58Z</dcterms:modified>
  <cp:category/>
  <cp:contentStatus/>
</cp:coreProperties>
</file>