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ncilla\Desktop\FICHAS TECNICAS 2023\"/>
    </mc:Choice>
  </mc:AlternateContent>
  <bookViews>
    <workbookView xWindow="0" yWindow="0" windowWidth="20490" windowHeight="7320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46" i="1" l="1"/>
  <c r="G47" i="1"/>
  <c r="G23" i="1"/>
  <c r="G24" i="1"/>
  <c r="G25" i="1"/>
  <c r="G26" i="1"/>
  <c r="G22" i="1"/>
  <c r="G13" i="1"/>
  <c r="G58" i="1" s="1"/>
  <c r="G48" i="1"/>
  <c r="C75" i="1" s="1"/>
  <c r="G38" i="1"/>
  <c r="C74" i="1" s="1"/>
  <c r="G53" i="1"/>
  <c r="C76" i="1" s="1"/>
  <c r="C73" i="1"/>
  <c r="G27" i="1" l="1"/>
  <c r="C72" i="1" s="1"/>
  <c r="G55" i="1" l="1"/>
  <c r="G56" i="1" s="1"/>
  <c r="G57" i="1" s="1"/>
  <c r="C77" i="1" l="1"/>
  <c r="C78" i="1" s="1"/>
  <c r="D74" i="1" s="1"/>
  <c r="D83" i="1"/>
  <c r="C83" i="1"/>
  <c r="E83" i="1"/>
  <c r="D75" i="1" l="1"/>
  <c r="D72" i="1"/>
  <c r="D76" i="1"/>
  <c r="D77" i="1"/>
  <c r="D78" i="1" l="1"/>
</calcChain>
</file>

<file path=xl/sharedStrings.xml><?xml version="1.0" encoding="utf-8"?>
<sst xmlns="http://schemas.openxmlformats.org/spreadsheetml/2006/main" count="122" uniqueCount="94">
  <si>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</si>
  <si>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</si>
  <si>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</si>
  <si>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</si>
  <si>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</si>
  <si>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</si>
  <si>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</si>
  <si>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</si>
  <si>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</si>
  <si>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</si>
  <si>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</si>
  <si>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</si>
  <si>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</si>
  <si>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</si>
  <si>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</si>
  <si>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</si>
  <si>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</si>
  <si>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</si>
  <si>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</si>
  <si>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</si>
  <si>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</si>
  <si>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</si>
  <si>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</si>
  <si>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</si>
  <si>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</si>
  <si>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</si>
  <si>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</si>
  <si>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</si>
  <si>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</si>
  <si>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</si>
  <si>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</si>
  <si>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</si>
  <si>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</si>
  <si>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</si>
  <si>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</si>
  <si>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</si>
  <si>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</si>
  <si>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</si>
  <si>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</si>
  <si>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</si>
  <si>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</si>
  <si>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</si>
  <si>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</si>
  <si>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</si>
  <si>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</si>
  <si>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</si>
  <si>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</si>
  <si>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</si>
  <si>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</si>
  <si>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</si>
  <si>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</si>
  <si>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</si>
  <si>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</si>
  <si>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</si>
  <si>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</si>
  <si>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</si>
  <si>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MEDIO</t>
  </si>
  <si>
    <t>LOS LAGOS</t>
  </si>
  <si>
    <t>QUEMCHI</t>
  </si>
  <si>
    <t>Manejo sanitario otoño</t>
  </si>
  <si>
    <t>FARMACOS</t>
  </si>
  <si>
    <t>Frasco  100 cc</t>
  </si>
  <si>
    <t>Otoño y primavera</t>
  </si>
  <si>
    <t>ALIMENTACION</t>
  </si>
  <si>
    <t>invierno</t>
  </si>
  <si>
    <t>OVINOS</t>
  </si>
  <si>
    <t>CRIOLLO</t>
  </si>
  <si>
    <t>MERCADO INTERNO</t>
  </si>
  <si>
    <t>ataque perros</t>
  </si>
  <si>
    <t>Marzo-Abril</t>
  </si>
  <si>
    <t>Manejo sanitario Primavera (1)</t>
  </si>
  <si>
    <t>Octubre - Noviembre</t>
  </si>
  <si>
    <t>Suplementación  Alimenticia Invierno  (2)</t>
  </si>
  <si>
    <t>Anual</t>
  </si>
  <si>
    <t>Manejo de encaste</t>
  </si>
  <si>
    <t>Febrero-Marzo</t>
  </si>
  <si>
    <t>Esquila</t>
  </si>
  <si>
    <t>Nov - Diciembre</t>
  </si>
  <si>
    <t>Vacuna Clostridial</t>
  </si>
  <si>
    <t>otoño y primavera</t>
  </si>
  <si>
    <t xml:space="preserve">IVERMECTINA </t>
  </si>
  <si>
    <t>Frasco 150 cc</t>
  </si>
  <si>
    <t xml:space="preserve">Heno </t>
  </si>
  <si>
    <t>Fardo</t>
  </si>
  <si>
    <t>COSTOS DIRECTOS DE PRODUCCION POR PLANTEL DE 40 VIENTRES (INCLUYE IVA)</t>
  </si>
  <si>
    <t>PRECIO ESPERADO ($/kg)</t>
  </si>
  <si>
    <t>ESCENARIOS COSTO UNITARIO  ($/kg)</t>
  </si>
  <si>
    <t>Costo unitario ($/kg) (*)</t>
  </si>
  <si>
    <t>Rendimiento (kg/plantel 47 cabezas)</t>
  </si>
  <si>
    <t>RENDIMIENTO</t>
  </si>
  <si>
    <t xml:space="preserve"> Kg Carne/Há</t>
  </si>
  <si>
    <t>PRODUCCION</t>
  </si>
  <si>
    <t>Concentrados sacos 25 kg</t>
  </si>
  <si>
    <t>Sacos 25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</si>
</sst>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* #,##0_-;\-* #,##0_-;_-* &quot;-&quot;??_-;_-@_-"/>
  </numFmts>
  <fonts count="1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20" applyFont="0" applyFill="0" applyBorder="0" applyAlignment="0" applyProtection="0"/>
    <xf numFmtId="165" fontId="12" fillId="0" borderId="20" applyFont="0" applyFill="0" applyBorder="0" applyAlignment="0" applyProtection="0"/>
    <xf numFmtId="165" fontId="11" fillId="0" borderId="20" applyFont="0" applyFill="0" applyBorder="0" applyAlignment="0" applyProtection="0"/>
  </cellStyleXfs>
  <cellXfs count="150">
    <xf numFmtId="0" fontId="0" fillId="0" borderId="0" xfId="0" applyFont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7" fontId="1" fillId="2" borderId="20" xfId="0" applyNumberFormat="1" applyFont="1" applyFill="1" applyBorder="1" applyAlignment="1">
      <alignment vertical="center"/>
    </xf>
    <xf numFmtId="167" fontId="5" fillId="2" borderId="20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1" fillId="5" borderId="26" xfId="0" applyNumberFormat="1" applyFont="1" applyFill="1" applyBorder="1" applyAlignment="1">
      <alignment horizontal="right" vertical="center"/>
    </xf>
    <xf numFmtId="167" fontId="1" fillId="3" borderId="28" xfId="0" applyNumberFormat="1" applyFont="1" applyFill="1" applyBorder="1" applyAlignment="1">
      <alignment horizontal="right" vertical="center"/>
    </xf>
    <xf numFmtId="167" fontId="1" fillId="5" borderId="28" xfId="0" applyNumberFormat="1" applyFont="1" applyFill="1" applyBorder="1" applyAlignment="1">
      <alignment horizontal="right" vertical="center"/>
    </xf>
    <xf numFmtId="167" fontId="1" fillId="6" borderId="31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6" fillId="0" borderId="54" xfId="0" applyFont="1" applyBorder="1" applyAlignment="1">
      <alignment horizontal="center" vertical="center" wrapText="1"/>
    </xf>
    <xf numFmtId="17" fontId="6" fillId="0" borderId="54" xfId="0" applyNumberFormat="1" applyFont="1" applyBorder="1" applyAlignment="1">
      <alignment horizontal="center" vertical="center" wrapText="1"/>
    </xf>
    <xf numFmtId="3" fontId="6" fillId="0" borderId="54" xfId="0" applyNumberFormat="1" applyFont="1" applyBorder="1" applyAlignment="1">
      <alignment horizontal="center" vertical="center" wrapText="1"/>
    </xf>
    <xf numFmtId="0" fontId="7" fillId="0" borderId="54" xfId="0" applyFont="1" applyBorder="1" applyAlignment="1" applyProtection="1"/>
    <xf numFmtId="0" fontId="7" fillId="0" borderId="54" xfId="0" applyFont="1" applyBorder="1" applyAlignment="1">
      <alignment horizontal="center"/>
    </xf>
    <xf numFmtId="0" fontId="7" fillId="0" borderId="54" xfId="0" applyFont="1" applyBorder="1" applyAlignment="1" applyProtection="1">
      <alignment horizontal="center"/>
      <protection locked="0"/>
    </xf>
    <xf numFmtId="0" fontId="7" fillId="0" borderId="54" xfId="0" applyFont="1" applyBorder="1" applyAlignment="1" applyProtection="1">
      <alignment horizontal="center"/>
    </xf>
    <xf numFmtId="164" fontId="7" fillId="0" borderId="54" xfId="0" applyNumberFormat="1" applyFont="1" applyBorder="1" applyProtection="1"/>
    <xf numFmtId="164" fontId="7" fillId="0" borderId="54" xfId="0" applyNumberFormat="1" applyFont="1" applyBorder="1"/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vertical="center"/>
    </xf>
    <xf numFmtId="0" fontId="1" fillId="5" borderId="30" xfId="0" applyFont="1" applyFill="1" applyBorder="1" applyAlignment="1">
      <alignment vertical="center"/>
    </xf>
    <xf numFmtId="49" fontId="2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49" fontId="5" fillId="2" borderId="42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49" fontId="2" fillId="2" borderId="45" xfId="0" applyNumberFormat="1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9" borderId="41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49" fontId="5" fillId="8" borderId="32" xfId="0" applyNumberFormat="1" applyFont="1" applyFill="1" applyBorder="1" applyAlignment="1">
      <alignment vertical="center"/>
    </xf>
    <xf numFmtId="49" fontId="5" fillId="8" borderId="21" xfId="0" applyNumberFormat="1" applyFont="1" applyFill="1" applyBorder="1" applyAlignment="1">
      <alignment vertical="center"/>
    </xf>
    <xf numFmtId="49" fontId="2" fillId="8" borderId="33" xfId="0" applyNumberFormat="1" applyFont="1" applyFill="1" applyBorder="1" applyAlignment="1">
      <alignment vertical="center"/>
    </xf>
    <xf numFmtId="49" fontId="5" fillId="2" borderId="34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5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5" fillId="8" borderId="36" xfId="0" applyNumberFormat="1" applyFont="1" applyFill="1" applyBorder="1" applyAlignment="1">
      <alignment vertical="center"/>
    </xf>
    <xf numFmtId="168" fontId="5" fillId="8" borderId="37" xfId="0" applyNumberFormat="1" applyFont="1" applyFill="1" applyBorder="1" applyAlignment="1">
      <alignment vertical="center"/>
    </xf>
    <xf numFmtId="9" fontId="5" fillId="8" borderId="38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49" fontId="10" fillId="9" borderId="20" xfId="0" applyNumberFormat="1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0" fontId="1" fillId="9" borderId="50" xfId="0" applyFont="1" applyFill="1" applyBorder="1" applyAlignment="1">
      <alignment vertical="center"/>
    </xf>
    <xf numFmtId="0" fontId="1" fillId="7" borderId="19" xfId="0" applyFont="1" applyFill="1" applyBorder="1" applyAlignment="1">
      <alignment vertical="center"/>
    </xf>
    <xf numFmtId="49" fontId="5" fillId="8" borderId="51" xfId="0" applyNumberFormat="1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168" fontId="5" fillId="8" borderId="38" xfId="0" applyNumberFormat="1" applyFont="1" applyFill="1" applyBorder="1" applyAlignment="1">
      <alignment vertical="center"/>
    </xf>
    <xf numFmtId="3" fontId="6" fillId="11" borderId="54" xfId="0" applyNumberFormat="1" applyFont="1" applyFill="1" applyBorder="1" applyAlignment="1">
      <alignment horizontal="center" vertical="center" wrapText="1"/>
    </xf>
    <xf numFmtId="17" fontId="6" fillId="11" borderId="54" xfId="0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14" fontId="2" fillId="0" borderId="5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164" fontId="7" fillId="0" borderId="54" xfId="1" applyNumberFormat="1" applyFont="1" applyFill="1" applyBorder="1" applyAlignment="1">
      <alignment horizontal="center" vertical="center" wrapText="1"/>
    </xf>
    <xf numFmtId="164" fontId="7" fillId="0" borderId="54" xfId="0" applyNumberFormat="1" applyFont="1" applyFill="1" applyBorder="1" applyAlignment="1">
      <alignment horizontal="center" vertical="center" wrapText="1"/>
    </xf>
    <xf numFmtId="3" fontId="7" fillId="0" borderId="54" xfId="1" applyNumberFormat="1" applyFont="1" applyFill="1" applyBorder="1" applyAlignment="1">
      <alignment horizontal="center" vertical="center" wrapText="1"/>
    </xf>
    <xf numFmtId="169" fontId="2" fillId="0" borderId="54" xfId="2" applyNumberFormat="1" applyFont="1" applyFill="1" applyBorder="1" applyAlignment="1">
      <alignment horizontal="center" vertical="center" wrapText="1"/>
    </xf>
    <xf numFmtId="164" fontId="7" fillId="0" borderId="54" xfId="2" applyNumberFormat="1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165" fontId="7" fillId="0" borderId="54" xfId="3" applyNumberFormat="1" applyFont="1" applyFill="1" applyBorder="1" applyAlignment="1">
      <alignment horizontal="center" vertical="center" wrapText="1"/>
    </xf>
    <xf numFmtId="0" fontId="7" fillId="0" borderId="54" xfId="3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10" borderId="54" xfId="0" applyFont="1" applyFill="1" applyBorder="1" applyAlignment="1">
      <alignment horizontal="left" vertical="center" wrapText="1"/>
    </xf>
    <xf numFmtId="3" fontId="13" fillId="0" borderId="54" xfId="0" applyNumberFormat="1" applyFont="1" applyBorder="1" applyAlignment="1">
      <alignment horizontal="center" vertical="center" wrapText="1"/>
    </xf>
    <xf numFmtId="3" fontId="5" fillId="8" borderId="52" xfId="0" applyNumberFormat="1" applyFont="1" applyFill="1" applyBorder="1" applyAlignment="1">
      <alignment vertical="center"/>
    </xf>
    <xf numFmtId="3" fontId="5" fillId="8" borderId="53" xfId="0" applyNumberFormat="1" applyFont="1" applyFill="1" applyBorder="1" applyAlignment="1">
      <alignment vertical="center"/>
    </xf>
    <xf numFmtId="0" fontId="0" fillId="2" borderId="64" xfId="0" applyFont="1" applyFill="1" applyBorder="1" applyAlignment="1">
      <alignment vertical="center"/>
    </xf>
    <xf numFmtId="0" fontId="2" fillId="2" borderId="65" xfId="0" applyFont="1" applyFill="1" applyBorder="1" applyAlignment="1">
      <alignment horizontal="justify" vertical="center" wrapText="1"/>
    </xf>
    <xf numFmtId="0" fontId="2" fillId="0" borderId="58" xfId="0" applyFont="1" applyBorder="1" applyAlignment="1">
      <alignment horizontal="center" vertical="center" wrapText="1"/>
    </xf>
    <xf numFmtId="49" fontId="3" fillId="3" borderId="59" xfId="0" applyNumberFormat="1" applyFont="1" applyFill="1" applyBorder="1" applyAlignment="1">
      <alignment horizontal="center" vertical="center" wrapText="1"/>
    </xf>
    <xf numFmtId="49" fontId="3" fillId="3" borderId="60" xfId="0" applyNumberFormat="1" applyFont="1" applyFill="1" applyBorder="1" applyAlignment="1">
      <alignment horizontal="center" vertical="center" wrapText="1"/>
    </xf>
    <xf numFmtId="49" fontId="3" fillId="3" borderId="61" xfId="0" applyNumberFormat="1" applyFont="1" applyFill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horizontal="center" vertical="center" wrapText="1"/>
    </xf>
    <xf numFmtId="49" fontId="2" fillId="2" borderId="63" xfId="0" applyNumberFormat="1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49" fontId="10" fillId="9" borderId="39" xfId="0" applyNumberFormat="1" applyFont="1" applyFill="1" applyBorder="1" applyAlignment="1">
      <alignment vertical="center"/>
    </xf>
    <xf numFmtId="0" fontId="5" fillId="9" borderId="40" xfId="0" applyFont="1" applyFill="1" applyBorder="1" applyAlignment="1">
      <alignment vertical="center"/>
    </xf>
    <xf numFmtId="49" fontId="2" fillId="2" borderId="56" xfId="0" applyNumberFormat="1" applyFont="1" applyFill="1" applyBorder="1" applyAlignment="1">
      <alignment horizontal="center" vertical="center" wrapText="1"/>
    </xf>
    <xf numFmtId="49" fontId="2" fillId="2" borderId="57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4">
    <cellStyle name="Millares 2" xfId="2"/>
    <cellStyle name="Millares 4" xfId="1"/>
    <cellStyle name="Millares 6" xf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14300"/>
          <a:ext cx="8496300" cy="1251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84"/>
  <sheetViews>
    <sheetView showGridLines="0" tabSelected="1" zoomScale="85" zoomScaleNormal="85" workbookViewId="0"/>
  </sheetViews>
  <sheetFormatPr baseColWidth="10" defaultColWidth="10.85546875" defaultRowHeight="11.25" customHeight="1" x14ac:dyDescent="0.25"/>
  <cols>
    <col min="1" max="1" width="4.42578125" style="28" customWidth="1"/>
    <col min="2" max="2" width="34" style="28" customWidth="1"/>
    <col min="3" max="3" width="21.85546875" style="28" customWidth="1"/>
    <col min="4" max="4" width="11.28515625" style="28" customWidth="1"/>
    <col min="5" max="5" width="24.85546875" style="28" customWidth="1"/>
    <col min="6" max="6" width="19.5703125" style="28" customWidth="1"/>
    <col min="7" max="7" width="15.85546875" style="28" customWidth="1"/>
    <col min="8" max="245" width="10.85546875" style="28" customWidth="1"/>
    <col min="246" max="16384" width="10.85546875" style="29"/>
  </cols>
  <sheetData>
    <row r="1" spans="1:245" ht="15" customHeight="1" x14ac:dyDescent="0.25">
      <c r="A1" s="27"/>
      <c r="B1" s="27"/>
      <c r="C1" s="27"/>
      <c r="D1" s="27"/>
      <c r="E1" s="27"/>
      <c r="F1" s="27"/>
      <c r="G1" s="27"/>
    </row>
    <row r="2" spans="1:245" ht="15" customHeight="1" x14ac:dyDescent="0.25">
      <c r="A2" s="27"/>
      <c r="B2" s="27"/>
      <c r="C2" s="27"/>
      <c r="D2" s="27"/>
      <c r="E2" s="27"/>
      <c r="F2" s="27"/>
      <c r="G2" s="27"/>
    </row>
    <row r="3" spans="1:245" ht="15" customHeight="1" x14ac:dyDescent="0.25">
      <c r="A3" s="27"/>
      <c r="B3" s="27"/>
      <c r="C3" s="27"/>
      <c r="D3" s="27"/>
      <c r="E3" s="27"/>
      <c r="F3" s="27"/>
      <c r="G3" s="27"/>
    </row>
    <row r="4" spans="1:245" ht="15" customHeight="1" x14ac:dyDescent="0.25">
      <c r="A4" s="27"/>
      <c r="B4" s="27"/>
      <c r="C4" s="27"/>
      <c r="D4" s="27"/>
      <c r="E4" s="27"/>
      <c r="F4" s="27"/>
      <c r="G4" s="27"/>
    </row>
    <row r="5" spans="1:245" ht="15" customHeight="1" x14ac:dyDescent="0.25">
      <c r="A5" s="27"/>
      <c r="B5" s="27"/>
      <c r="C5" s="27"/>
      <c r="D5" s="27"/>
      <c r="E5" s="27"/>
      <c r="F5" s="27"/>
      <c r="G5" s="27"/>
    </row>
    <row r="6" spans="1:245" ht="15" customHeight="1" x14ac:dyDescent="0.25">
      <c r="A6" s="27"/>
      <c r="B6" s="27"/>
      <c r="C6" s="27"/>
      <c r="D6" s="27"/>
      <c r="E6" s="27"/>
      <c r="F6" s="27"/>
      <c r="G6" s="27"/>
    </row>
    <row r="7" spans="1:245" ht="15" customHeight="1" x14ac:dyDescent="0.25">
      <c r="A7" s="27"/>
      <c r="B7" s="27"/>
      <c r="C7" s="27"/>
      <c r="D7" s="27"/>
      <c r="E7" s="27"/>
      <c r="F7" s="27"/>
      <c r="G7" s="27"/>
    </row>
    <row r="8" spans="1:245" ht="15" customHeight="1" x14ac:dyDescent="0.25">
      <c r="A8" s="27"/>
      <c r="B8" s="30"/>
      <c r="C8" s="31"/>
      <c r="D8" s="27"/>
      <c r="E8" s="31"/>
      <c r="F8" s="31"/>
      <c r="G8" s="31"/>
    </row>
    <row r="9" spans="1:245" s="116" customFormat="1" ht="16.5" customHeight="1" x14ac:dyDescent="0.25">
      <c r="A9" s="113"/>
      <c r="B9" s="114" t="s">
        <v>0</v>
      </c>
      <c r="C9" s="110" t="s">
        <v>65</v>
      </c>
      <c r="D9" s="48"/>
      <c r="E9" s="138" t="s">
        <v>89</v>
      </c>
      <c r="F9" s="139"/>
      <c r="G9" s="108">
        <v>1725</v>
      </c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</row>
    <row r="10" spans="1:245" s="116" customFormat="1" ht="16.5" customHeight="1" x14ac:dyDescent="0.25">
      <c r="A10" s="113"/>
      <c r="B10" s="117" t="s">
        <v>1</v>
      </c>
      <c r="C10" s="110" t="s">
        <v>66</v>
      </c>
      <c r="D10" s="48"/>
      <c r="E10" s="140"/>
      <c r="F10" s="141"/>
      <c r="G10" s="137" t="s">
        <v>90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</row>
    <row r="11" spans="1:245" s="116" customFormat="1" ht="16.5" customHeight="1" x14ac:dyDescent="0.25">
      <c r="A11" s="113"/>
      <c r="B11" s="117" t="s">
        <v>3</v>
      </c>
      <c r="C11" s="110" t="s">
        <v>56</v>
      </c>
      <c r="D11" s="48"/>
      <c r="E11" s="142" t="s">
        <v>2</v>
      </c>
      <c r="F11" s="143"/>
      <c r="G11" s="58">
        <v>44896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</row>
    <row r="12" spans="1:245" s="116" customFormat="1" ht="16.5" customHeight="1" x14ac:dyDescent="0.25">
      <c r="A12" s="113"/>
      <c r="B12" s="117" t="s">
        <v>4</v>
      </c>
      <c r="C12" s="110" t="s">
        <v>57</v>
      </c>
      <c r="D12" s="48"/>
      <c r="E12" s="142" t="s">
        <v>85</v>
      </c>
      <c r="F12" s="143"/>
      <c r="G12" s="132">
        <v>2500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</row>
    <row r="13" spans="1:245" s="116" customFormat="1" ht="16.5" customHeight="1" x14ac:dyDescent="0.25">
      <c r="A13" s="113"/>
      <c r="B13" s="117" t="s">
        <v>6</v>
      </c>
      <c r="C13" s="110" t="s">
        <v>58</v>
      </c>
      <c r="D13" s="48"/>
      <c r="E13" s="146" t="s">
        <v>5</v>
      </c>
      <c r="F13" s="147"/>
      <c r="G13" s="59">
        <f>+G9*G12</f>
        <v>4312500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</row>
    <row r="14" spans="1:245" s="116" customFormat="1" ht="16.5" customHeight="1" x14ac:dyDescent="0.25">
      <c r="A14" s="113"/>
      <c r="B14" s="117" t="s">
        <v>7</v>
      </c>
      <c r="C14" s="110" t="s">
        <v>58</v>
      </c>
      <c r="D14" s="48"/>
      <c r="E14" s="142" t="s">
        <v>91</v>
      </c>
      <c r="F14" s="143"/>
      <c r="G14" s="57" t="s">
        <v>67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</row>
    <row r="15" spans="1:245" s="116" customFormat="1" ht="16.5" customHeight="1" x14ac:dyDescent="0.25">
      <c r="A15" s="113"/>
      <c r="B15" s="117" t="s">
        <v>9</v>
      </c>
      <c r="C15" s="118">
        <v>44956</v>
      </c>
      <c r="D15" s="48"/>
      <c r="E15" s="142" t="s">
        <v>8</v>
      </c>
      <c r="F15" s="143"/>
      <c r="G15" s="109">
        <v>45261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</row>
    <row r="16" spans="1:245" ht="17.25" customHeight="1" x14ac:dyDescent="0.25">
      <c r="A16" s="27"/>
      <c r="B16" s="36"/>
      <c r="C16" s="37"/>
      <c r="D16" s="3"/>
      <c r="E16" s="142" t="s">
        <v>10</v>
      </c>
      <c r="F16" s="143"/>
      <c r="G16" s="57" t="s">
        <v>68</v>
      </c>
    </row>
    <row r="17" spans="1:245" ht="12" customHeight="1" x14ac:dyDescent="0.25">
      <c r="A17" s="135"/>
      <c r="B17" s="36"/>
      <c r="C17" s="36"/>
      <c r="D17" s="36"/>
      <c r="E17" s="37"/>
      <c r="F17" s="37"/>
      <c r="G17" s="136"/>
    </row>
    <row r="18" spans="1:245" ht="12" customHeight="1" x14ac:dyDescent="0.25">
      <c r="A18" s="34"/>
      <c r="B18" s="148" t="s">
        <v>84</v>
      </c>
      <c r="C18" s="149"/>
      <c r="D18" s="149"/>
      <c r="E18" s="149"/>
      <c r="F18" s="149"/>
      <c r="G18" s="149"/>
    </row>
    <row r="19" spans="1:245" ht="12" customHeight="1" x14ac:dyDescent="0.25">
      <c r="A19" s="27"/>
      <c r="B19" s="35"/>
      <c r="C19" s="36"/>
      <c r="D19" s="36"/>
      <c r="E19" s="36"/>
      <c r="F19" s="37"/>
      <c r="G19" s="37"/>
    </row>
    <row r="20" spans="1:245" ht="12" customHeight="1" x14ac:dyDescent="0.25">
      <c r="A20" s="32"/>
      <c r="B20" s="1" t="s">
        <v>11</v>
      </c>
      <c r="C20" s="2"/>
      <c r="D20" s="3"/>
      <c r="E20" s="3"/>
      <c r="F20" s="3"/>
      <c r="G20" s="3"/>
    </row>
    <row r="21" spans="1:245" ht="24" customHeight="1" x14ac:dyDescent="0.25">
      <c r="A21" s="34"/>
      <c r="B21" s="4" t="s">
        <v>12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</row>
    <row r="22" spans="1:245" s="116" customFormat="1" ht="19.5" customHeight="1" x14ac:dyDescent="0.25">
      <c r="A22" s="119"/>
      <c r="B22" s="111" t="s">
        <v>59</v>
      </c>
      <c r="C22" s="121" t="s">
        <v>18</v>
      </c>
      <c r="D22" s="120">
        <v>2</v>
      </c>
      <c r="E22" s="120" t="s">
        <v>69</v>
      </c>
      <c r="F22" s="122">
        <v>25000</v>
      </c>
      <c r="G22" s="123">
        <f>+F22*D22</f>
        <v>50000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</row>
    <row r="23" spans="1:245" s="116" customFormat="1" ht="19.5" customHeight="1" x14ac:dyDescent="0.25">
      <c r="A23" s="119"/>
      <c r="B23" s="111" t="s">
        <v>70</v>
      </c>
      <c r="C23" s="121" t="s">
        <v>18</v>
      </c>
      <c r="D23" s="120">
        <v>2</v>
      </c>
      <c r="E23" s="120" t="s">
        <v>71</v>
      </c>
      <c r="F23" s="122">
        <v>25000</v>
      </c>
      <c r="G23" s="123">
        <f t="shared" ref="G23:G26" si="0">+F23*D23</f>
        <v>50000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</row>
    <row r="24" spans="1:245" s="116" customFormat="1" ht="21" customHeight="1" x14ac:dyDescent="0.25">
      <c r="A24" s="119"/>
      <c r="B24" s="111" t="s">
        <v>72</v>
      </c>
      <c r="C24" s="121" t="s">
        <v>18</v>
      </c>
      <c r="D24" s="120">
        <v>4</v>
      </c>
      <c r="E24" s="120" t="s">
        <v>73</v>
      </c>
      <c r="F24" s="122">
        <v>25000</v>
      </c>
      <c r="G24" s="123">
        <f t="shared" si="0"/>
        <v>100000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</row>
    <row r="25" spans="1:245" s="116" customFormat="1" ht="19.5" customHeight="1" x14ac:dyDescent="0.25">
      <c r="A25" s="119"/>
      <c r="B25" s="111" t="s">
        <v>74</v>
      </c>
      <c r="C25" s="121" t="s">
        <v>18</v>
      </c>
      <c r="D25" s="120">
        <v>4</v>
      </c>
      <c r="E25" s="120" t="s">
        <v>75</v>
      </c>
      <c r="F25" s="122">
        <v>25000</v>
      </c>
      <c r="G25" s="123">
        <f t="shared" si="0"/>
        <v>100000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</row>
    <row r="26" spans="1:245" s="116" customFormat="1" ht="19.5" customHeight="1" x14ac:dyDescent="0.25">
      <c r="A26" s="119"/>
      <c r="B26" s="111" t="s">
        <v>76</v>
      </c>
      <c r="C26" s="121" t="s">
        <v>65</v>
      </c>
      <c r="D26" s="124">
        <v>30</v>
      </c>
      <c r="E26" s="120" t="s">
        <v>77</v>
      </c>
      <c r="F26" s="122">
        <v>1000</v>
      </c>
      <c r="G26" s="123">
        <f t="shared" si="0"/>
        <v>30000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</row>
    <row r="27" spans="1:245" ht="12.75" customHeight="1" x14ac:dyDescent="0.25">
      <c r="A27" s="34"/>
      <c r="B27" s="66" t="s">
        <v>19</v>
      </c>
      <c r="C27" s="67"/>
      <c r="D27" s="67"/>
      <c r="E27" s="67"/>
      <c r="F27" s="68"/>
      <c r="G27" s="69">
        <f>SUM(G22:G26)</f>
        <v>330000</v>
      </c>
    </row>
    <row r="28" spans="1:245" ht="12" customHeight="1" x14ac:dyDescent="0.25">
      <c r="A28" s="27"/>
      <c r="B28" s="35"/>
      <c r="C28" s="37"/>
      <c r="D28" s="37"/>
      <c r="E28" s="37"/>
      <c r="F28" s="38"/>
      <c r="G28" s="38"/>
    </row>
    <row r="29" spans="1:245" ht="12" customHeight="1" x14ac:dyDescent="0.25">
      <c r="A29" s="32"/>
      <c r="B29" s="5" t="s">
        <v>20</v>
      </c>
      <c r="C29" s="6"/>
      <c r="D29" s="7"/>
      <c r="E29" s="7"/>
      <c r="F29" s="8"/>
      <c r="G29" s="8"/>
    </row>
    <row r="30" spans="1:245" ht="24" customHeight="1" x14ac:dyDescent="0.25">
      <c r="A30" s="32"/>
      <c r="B30" s="9" t="s">
        <v>12</v>
      </c>
      <c r="C30" s="10" t="s">
        <v>13</v>
      </c>
      <c r="D30" s="10" t="s">
        <v>14</v>
      </c>
      <c r="E30" s="9" t="s">
        <v>15</v>
      </c>
      <c r="F30" s="10" t="s">
        <v>16</v>
      </c>
      <c r="G30" s="9" t="s">
        <v>17</v>
      </c>
    </row>
    <row r="31" spans="1:245" ht="12" customHeight="1" x14ac:dyDescent="0.25">
      <c r="A31" s="32"/>
      <c r="B31" s="11"/>
      <c r="C31" s="12" t="s">
        <v>52</v>
      </c>
      <c r="D31" s="12"/>
      <c r="E31" s="12"/>
      <c r="F31" s="11"/>
      <c r="G31" s="11"/>
    </row>
    <row r="32" spans="1:245" ht="12" customHeight="1" x14ac:dyDescent="0.25">
      <c r="A32" s="32"/>
      <c r="B32" s="13" t="s">
        <v>21</v>
      </c>
      <c r="C32" s="14"/>
      <c r="D32" s="14"/>
      <c r="E32" s="14"/>
      <c r="F32" s="15"/>
      <c r="G32" s="15"/>
    </row>
    <row r="33" spans="1:245" ht="12" customHeight="1" x14ac:dyDescent="0.25">
      <c r="A33" s="27"/>
      <c r="B33" s="39"/>
      <c r="C33" s="40"/>
      <c r="D33" s="40"/>
      <c r="E33" s="40"/>
      <c r="F33" s="41"/>
      <c r="G33" s="41"/>
    </row>
    <row r="34" spans="1:245" ht="12" customHeight="1" x14ac:dyDescent="0.25">
      <c r="A34" s="32"/>
      <c r="B34" s="5" t="s">
        <v>22</v>
      </c>
      <c r="C34" s="6"/>
      <c r="D34" s="7"/>
      <c r="E34" s="7"/>
      <c r="F34" s="8"/>
      <c r="G34" s="8"/>
    </row>
    <row r="35" spans="1:245" ht="24" customHeight="1" x14ac:dyDescent="0.25">
      <c r="A35" s="32"/>
      <c r="B35" s="16" t="s">
        <v>12</v>
      </c>
      <c r="C35" s="16" t="s">
        <v>13</v>
      </c>
      <c r="D35" s="16" t="s">
        <v>14</v>
      </c>
      <c r="E35" s="16" t="s">
        <v>15</v>
      </c>
      <c r="F35" s="17" t="s">
        <v>16</v>
      </c>
      <c r="G35" s="16" t="s">
        <v>17</v>
      </c>
    </row>
    <row r="36" spans="1:245" ht="12.75" customHeight="1" x14ac:dyDescent="0.2">
      <c r="A36" s="34"/>
      <c r="B36" s="60"/>
      <c r="C36" s="61"/>
      <c r="D36" s="62"/>
      <c r="E36" s="63"/>
      <c r="F36" s="64"/>
      <c r="G36" s="65"/>
    </row>
    <row r="37" spans="1:245" ht="12.75" customHeight="1" x14ac:dyDescent="0.2">
      <c r="A37" s="34"/>
      <c r="B37" s="60"/>
      <c r="C37" s="61"/>
      <c r="D37" s="62"/>
      <c r="E37" s="63"/>
      <c r="F37" s="64"/>
      <c r="G37" s="65"/>
    </row>
    <row r="38" spans="1:245" ht="12.75" customHeight="1" x14ac:dyDescent="0.25">
      <c r="A38" s="32"/>
      <c r="B38" s="13" t="s">
        <v>23</v>
      </c>
      <c r="C38" s="14"/>
      <c r="D38" s="14"/>
      <c r="E38" s="14"/>
      <c r="F38" s="15"/>
      <c r="G38" s="53">
        <f>SUM(G36:G37)</f>
        <v>0</v>
      </c>
    </row>
    <row r="39" spans="1:245" ht="12" customHeight="1" x14ac:dyDescent="0.25">
      <c r="A39" s="27"/>
      <c r="B39" s="39"/>
      <c r="C39" s="40"/>
      <c r="D39" s="40"/>
      <c r="E39" s="40"/>
      <c r="F39" s="41"/>
      <c r="G39" s="41"/>
    </row>
    <row r="40" spans="1:245" ht="12" customHeight="1" x14ac:dyDescent="0.25">
      <c r="A40" s="32"/>
      <c r="B40" s="5" t="s">
        <v>24</v>
      </c>
      <c r="C40" s="6"/>
      <c r="D40" s="7"/>
      <c r="E40" s="7"/>
      <c r="F40" s="8"/>
      <c r="G40" s="8"/>
    </row>
    <row r="41" spans="1:245" ht="24" customHeight="1" x14ac:dyDescent="0.25">
      <c r="A41" s="32"/>
      <c r="B41" s="17" t="s">
        <v>25</v>
      </c>
      <c r="C41" s="17" t="s">
        <v>26</v>
      </c>
      <c r="D41" s="17" t="s">
        <v>27</v>
      </c>
      <c r="E41" s="17" t="s">
        <v>15</v>
      </c>
      <c r="F41" s="17" t="s">
        <v>16</v>
      </c>
      <c r="G41" s="17" t="s">
        <v>17</v>
      </c>
    </row>
    <row r="42" spans="1:245" s="116" customFormat="1" ht="21" customHeight="1" x14ac:dyDescent="0.25">
      <c r="A42" s="119"/>
      <c r="B42" s="130" t="s">
        <v>60</v>
      </c>
      <c r="C42" s="112"/>
      <c r="D42" s="112"/>
      <c r="E42" s="112"/>
      <c r="F42" s="125"/>
      <c r="G42" s="12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</row>
    <row r="43" spans="1:245" s="116" customFormat="1" ht="21" customHeight="1" x14ac:dyDescent="0.25">
      <c r="A43" s="119"/>
      <c r="B43" s="111" t="s">
        <v>78</v>
      </c>
      <c r="C43" s="120" t="s">
        <v>61</v>
      </c>
      <c r="D43" s="120">
        <v>1</v>
      </c>
      <c r="E43" s="120" t="s">
        <v>79</v>
      </c>
      <c r="F43" s="126">
        <v>15300</v>
      </c>
      <c r="G43" s="123">
        <v>15300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</row>
    <row r="44" spans="1:245" s="116" customFormat="1" ht="21" customHeight="1" x14ac:dyDescent="0.25">
      <c r="A44" s="119"/>
      <c r="B44" s="111" t="s">
        <v>80</v>
      </c>
      <c r="C44" s="120" t="s">
        <v>81</v>
      </c>
      <c r="D44" s="120">
        <v>1</v>
      </c>
      <c r="E44" s="120" t="s">
        <v>62</v>
      </c>
      <c r="F44" s="126">
        <v>8000</v>
      </c>
      <c r="G44" s="123">
        <v>8000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</row>
    <row r="45" spans="1:245" s="116" customFormat="1" ht="21" customHeight="1" x14ac:dyDescent="0.25">
      <c r="A45" s="119"/>
      <c r="B45" s="131" t="s">
        <v>63</v>
      </c>
      <c r="C45" s="127"/>
      <c r="D45" s="127"/>
      <c r="E45" s="112"/>
      <c r="F45" s="125"/>
      <c r="G45" s="12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</row>
    <row r="46" spans="1:245" s="116" customFormat="1" ht="21" customHeight="1" x14ac:dyDescent="0.25">
      <c r="A46" s="119"/>
      <c r="B46" s="111" t="s">
        <v>82</v>
      </c>
      <c r="C46" s="128" t="s">
        <v>83</v>
      </c>
      <c r="D46" s="129">
        <v>30</v>
      </c>
      <c r="E46" s="120" t="s">
        <v>64</v>
      </c>
      <c r="F46" s="126">
        <v>3500</v>
      </c>
      <c r="G46" s="123">
        <f>+D46*F46</f>
        <v>105000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115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115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115"/>
      <c r="FK46" s="115"/>
      <c r="FL46" s="115"/>
      <c r="FM46" s="115"/>
      <c r="FN46" s="115"/>
      <c r="FO46" s="115"/>
      <c r="FP46" s="115"/>
      <c r="FQ46" s="115"/>
      <c r="FR46" s="115"/>
      <c r="FS46" s="115"/>
      <c r="FT46" s="115"/>
      <c r="FU46" s="115"/>
      <c r="FV46" s="115"/>
      <c r="FW46" s="115"/>
      <c r="FX46" s="115"/>
      <c r="FY46" s="115"/>
      <c r="FZ46" s="115"/>
      <c r="GA46" s="115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15"/>
      <c r="GO46" s="115"/>
      <c r="GP46" s="115"/>
      <c r="GQ46" s="115"/>
      <c r="GR46" s="115"/>
      <c r="GS46" s="115"/>
      <c r="GT46" s="115"/>
      <c r="GU46" s="115"/>
      <c r="GV46" s="115"/>
      <c r="GW46" s="115"/>
      <c r="GX46" s="115"/>
      <c r="GY46" s="115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115"/>
      <c r="HK46" s="115"/>
      <c r="HL46" s="115"/>
      <c r="HM46" s="115"/>
      <c r="HN46" s="115"/>
      <c r="HO46" s="115"/>
      <c r="HP46" s="115"/>
      <c r="HQ46" s="115"/>
      <c r="HR46" s="115"/>
      <c r="HS46" s="115"/>
      <c r="HT46" s="115"/>
      <c r="HU46" s="115"/>
      <c r="HV46" s="115"/>
      <c r="HW46" s="115"/>
      <c r="HX46" s="115"/>
      <c r="HY46" s="115"/>
      <c r="HZ46" s="115"/>
      <c r="IA46" s="115"/>
      <c r="IB46" s="115"/>
      <c r="IC46" s="115"/>
      <c r="ID46" s="115"/>
      <c r="IE46" s="115"/>
      <c r="IF46" s="115"/>
      <c r="IG46" s="115"/>
      <c r="IH46" s="115"/>
      <c r="II46" s="115"/>
      <c r="IJ46" s="115"/>
      <c r="IK46" s="115"/>
    </row>
    <row r="47" spans="1:245" s="116" customFormat="1" ht="21" customHeight="1" x14ac:dyDescent="0.25">
      <c r="A47" s="119"/>
      <c r="B47" s="111" t="s">
        <v>92</v>
      </c>
      <c r="C47" s="128" t="s">
        <v>93</v>
      </c>
      <c r="D47" s="129">
        <v>30</v>
      </c>
      <c r="E47" s="120" t="s">
        <v>64</v>
      </c>
      <c r="F47" s="126">
        <v>12500</v>
      </c>
      <c r="G47" s="123">
        <f>+D47*F47</f>
        <v>375000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5"/>
      <c r="GI47" s="115"/>
      <c r="GJ47" s="115"/>
      <c r="GK47" s="115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5"/>
      <c r="GW47" s="115"/>
      <c r="GX47" s="115"/>
      <c r="GY47" s="115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5"/>
      <c r="HK47" s="115"/>
      <c r="HL47" s="115"/>
      <c r="HM47" s="115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5"/>
      <c r="HY47" s="115"/>
      <c r="HZ47" s="115"/>
      <c r="IA47" s="115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</row>
    <row r="48" spans="1:245" ht="13.5" customHeight="1" x14ac:dyDescent="0.25">
      <c r="A48" s="32"/>
      <c r="B48" s="13" t="s">
        <v>28</v>
      </c>
      <c r="C48" s="14"/>
      <c r="D48" s="14"/>
      <c r="E48" s="14"/>
      <c r="F48" s="15"/>
      <c r="G48" s="53">
        <f>SUM(G42:G47)</f>
        <v>503300</v>
      </c>
    </row>
    <row r="49" spans="1:7" ht="12" customHeight="1" x14ac:dyDescent="0.25">
      <c r="A49" s="27"/>
      <c r="B49" s="39"/>
      <c r="C49" s="40"/>
      <c r="D49" s="40"/>
      <c r="E49" s="42"/>
      <c r="F49" s="41"/>
      <c r="G49" s="41"/>
    </row>
    <row r="50" spans="1:7" ht="12" customHeight="1" x14ac:dyDescent="0.25">
      <c r="A50" s="32"/>
      <c r="B50" s="5" t="s">
        <v>29</v>
      </c>
      <c r="C50" s="6"/>
      <c r="D50" s="7"/>
      <c r="E50" s="7"/>
      <c r="F50" s="8"/>
      <c r="G50" s="8"/>
    </row>
    <row r="51" spans="1:7" ht="24" customHeight="1" x14ac:dyDescent="0.25">
      <c r="A51" s="32"/>
      <c r="B51" s="16" t="s">
        <v>30</v>
      </c>
      <c r="C51" s="17" t="s">
        <v>26</v>
      </c>
      <c r="D51" s="17" t="s">
        <v>27</v>
      </c>
      <c r="E51" s="16" t="s">
        <v>15</v>
      </c>
      <c r="F51" s="17" t="s">
        <v>16</v>
      </c>
      <c r="G51" s="16" t="s">
        <v>17</v>
      </c>
    </row>
    <row r="52" spans="1:7" ht="12.75" customHeight="1" x14ac:dyDescent="0.25">
      <c r="A52" s="34"/>
      <c r="B52" s="70"/>
      <c r="C52" s="71"/>
      <c r="D52" s="33"/>
      <c r="E52" s="47"/>
      <c r="F52" s="72"/>
      <c r="G52" s="33"/>
    </row>
    <row r="53" spans="1:7" ht="13.5" customHeight="1" x14ac:dyDescent="0.25">
      <c r="A53" s="32"/>
      <c r="B53" s="13" t="s">
        <v>53</v>
      </c>
      <c r="C53" s="54"/>
      <c r="D53" s="54"/>
      <c r="E53" s="54"/>
      <c r="F53" s="55"/>
      <c r="G53" s="56">
        <f>+G52</f>
        <v>0</v>
      </c>
    </row>
    <row r="54" spans="1:7" ht="12" customHeight="1" x14ac:dyDescent="0.25">
      <c r="A54" s="27"/>
      <c r="B54" s="43"/>
      <c r="C54" s="43"/>
      <c r="D54" s="43"/>
      <c r="E54" s="43"/>
      <c r="F54" s="44"/>
      <c r="G54" s="44"/>
    </row>
    <row r="55" spans="1:7" ht="12" customHeight="1" x14ac:dyDescent="0.25">
      <c r="A55" s="45"/>
      <c r="B55" s="22" t="s">
        <v>31</v>
      </c>
      <c r="C55" s="23"/>
      <c r="D55" s="23"/>
      <c r="E55" s="23"/>
      <c r="F55" s="23"/>
      <c r="G55" s="49">
        <f>G27+G38+G48+G53+G32</f>
        <v>833300</v>
      </c>
    </row>
    <row r="56" spans="1:7" ht="12" customHeight="1" x14ac:dyDescent="0.25">
      <c r="A56" s="45"/>
      <c r="B56" s="24" t="s">
        <v>32</v>
      </c>
      <c r="C56" s="19"/>
      <c r="D56" s="19"/>
      <c r="E56" s="19"/>
      <c r="F56" s="19"/>
      <c r="G56" s="50">
        <f>G55*0.05</f>
        <v>41665</v>
      </c>
    </row>
    <row r="57" spans="1:7" ht="12" customHeight="1" x14ac:dyDescent="0.25">
      <c r="A57" s="45"/>
      <c r="B57" s="25" t="s">
        <v>33</v>
      </c>
      <c r="C57" s="18"/>
      <c r="D57" s="18"/>
      <c r="E57" s="18"/>
      <c r="F57" s="18"/>
      <c r="G57" s="51">
        <f>G56+G55</f>
        <v>874965</v>
      </c>
    </row>
    <row r="58" spans="1:7" ht="12" customHeight="1" x14ac:dyDescent="0.25">
      <c r="A58" s="45"/>
      <c r="B58" s="24" t="s">
        <v>34</v>
      </c>
      <c r="C58" s="19"/>
      <c r="D58" s="19"/>
      <c r="E58" s="19"/>
      <c r="F58" s="19"/>
      <c r="G58" s="50">
        <f>G13</f>
        <v>4312500</v>
      </c>
    </row>
    <row r="59" spans="1:7" ht="12" customHeight="1" x14ac:dyDescent="0.25">
      <c r="A59" s="45"/>
      <c r="B59" s="26" t="s">
        <v>35</v>
      </c>
      <c r="C59" s="73"/>
      <c r="D59" s="73"/>
      <c r="E59" s="73"/>
      <c r="F59" s="73"/>
      <c r="G59" s="52">
        <f>G58-G57</f>
        <v>3437535</v>
      </c>
    </row>
    <row r="60" spans="1:7" ht="12" customHeight="1" x14ac:dyDescent="0.25">
      <c r="A60" s="45"/>
      <c r="B60" s="74" t="s">
        <v>54</v>
      </c>
      <c r="C60" s="75"/>
      <c r="D60" s="75"/>
      <c r="E60" s="75"/>
      <c r="F60" s="75"/>
      <c r="G60" s="20"/>
    </row>
    <row r="61" spans="1:7" ht="12.75" customHeight="1" thickBot="1" x14ac:dyDescent="0.3">
      <c r="A61" s="45"/>
      <c r="B61" s="76"/>
      <c r="C61" s="75"/>
      <c r="D61" s="75"/>
      <c r="E61" s="75"/>
      <c r="F61" s="75"/>
      <c r="G61" s="20"/>
    </row>
    <row r="62" spans="1:7" ht="12" customHeight="1" x14ac:dyDescent="0.25">
      <c r="A62" s="45"/>
      <c r="B62" s="77" t="s">
        <v>55</v>
      </c>
      <c r="C62" s="78"/>
      <c r="D62" s="78"/>
      <c r="E62" s="78"/>
      <c r="F62" s="79"/>
      <c r="G62" s="20"/>
    </row>
    <row r="63" spans="1:7" ht="12" customHeight="1" x14ac:dyDescent="0.25">
      <c r="A63" s="45"/>
      <c r="B63" s="80" t="s">
        <v>36</v>
      </c>
      <c r="C63" s="76"/>
      <c r="D63" s="76"/>
      <c r="E63" s="76"/>
      <c r="F63" s="81"/>
      <c r="G63" s="20"/>
    </row>
    <row r="64" spans="1:7" ht="12" customHeight="1" x14ac:dyDescent="0.25">
      <c r="A64" s="45"/>
      <c r="B64" s="80" t="s">
        <v>37</v>
      </c>
      <c r="C64" s="76"/>
      <c r="D64" s="76"/>
      <c r="E64" s="76"/>
      <c r="F64" s="81"/>
      <c r="G64" s="20"/>
    </row>
    <row r="65" spans="1:7" ht="12" customHeight="1" x14ac:dyDescent="0.25">
      <c r="A65" s="45"/>
      <c r="B65" s="80" t="s">
        <v>38</v>
      </c>
      <c r="C65" s="76"/>
      <c r="D65" s="76"/>
      <c r="E65" s="76"/>
      <c r="F65" s="81"/>
      <c r="G65" s="20"/>
    </row>
    <row r="66" spans="1:7" ht="12" customHeight="1" x14ac:dyDescent="0.25">
      <c r="A66" s="45"/>
      <c r="B66" s="80" t="s">
        <v>39</v>
      </c>
      <c r="C66" s="76"/>
      <c r="D66" s="76"/>
      <c r="E66" s="76"/>
      <c r="F66" s="81"/>
      <c r="G66" s="20"/>
    </row>
    <row r="67" spans="1:7" ht="12" customHeight="1" x14ac:dyDescent="0.25">
      <c r="A67" s="45"/>
      <c r="B67" s="80" t="s">
        <v>40</v>
      </c>
      <c r="C67" s="76"/>
      <c r="D67" s="76"/>
      <c r="E67" s="76"/>
      <c r="F67" s="81"/>
      <c r="G67" s="20"/>
    </row>
    <row r="68" spans="1:7" ht="12.75" customHeight="1" thickBot="1" x14ac:dyDescent="0.3">
      <c r="A68" s="45"/>
      <c r="B68" s="82" t="s">
        <v>41</v>
      </c>
      <c r="C68" s="83"/>
      <c r="D68" s="83"/>
      <c r="E68" s="83"/>
      <c r="F68" s="84"/>
      <c r="G68" s="20"/>
    </row>
    <row r="69" spans="1:7" ht="12.75" customHeight="1" x14ac:dyDescent="0.25">
      <c r="A69" s="45"/>
      <c r="B69" s="76"/>
      <c r="C69" s="76"/>
      <c r="D69" s="76"/>
      <c r="E69" s="76"/>
      <c r="F69" s="76"/>
      <c r="G69" s="20"/>
    </row>
    <row r="70" spans="1:7" ht="15" customHeight="1" thickBot="1" x14ac:dyDescent="0.3">
      <c r="A70" s="45"/>
      <c r="B70" s="144" t="s">
        <v>42</v>
      </c>
      <c r="C70" s="145"/>
      <c r="D70" s="85"/>
      <c r="E70" s="86"/>
      <c r="F70" s="86"/>
      <c r="G70" s="20"/>
    </row>
    <row r="71" spans="1:7" ht="12" customHeight="1" x14ac:dyDescent="0.25">
      <c r="A71" s="45"/>
      <c r="B71" s="87" t="s">
        <v>30</v>
      </c>
      <c r="C71" s="88" t="s">
        <v>43</v>
      </c>
      <c r="D71" s="89" t="s">
        <v>44</v>
      </c>
      <c r="E71" s="86"/>
      <c r="F71" s="86"/>
      <c r="G71" s="20"/>
    </row>
    <row r="72" spans="1:7" ht="12" customHeight="1" x14ac:dyDescent="0.25">
      <c r="A72" s="45"/>
      <c r="B72" s="90" t="s">
        <v>45</v>
      </c>
      <c r="C72" s="91">
        <f>+G27</f>
        <v>330000</v>
      </c>
      <c r="D72" s="92">
        <f>(C72/C78)</f>
        <v>0.37715794346059556</v>
      </c>
      <c r="E72" s="86"/>
      <c r="F72" s="86"/>
      <c r="G72" s="20"/>
    </row>
    <row r="73" spans="1:7" ht="12" customHeight="1" x14ac:dyDescent="0.25">
      <c r="A73" s="45"/>
      <c r="B73" s="90" t="s">
        <v>46</v>
      </c>
      <c r="C73" s="93">
        <f>+G32</f>
        <v>0</v>
      </c>
      <c r="D73" s="92">
        <v>0</v>
      </c>
      <c r="E73" s="86"/>
      <c r="F73" s="86"/>
      <c r="G73" s="20"/>
    </row>
    <row r="74" spans="1:7" ht="12" customHeight="1" x14ac:dyDescent="0.25">
      <c r="A74" s="45"/>
      <c r="B74" s="90" t="s">
        <v>47</v>
      </c>
      <c r="C74" s="91">
        <f>+G38</f>
        <v>0</v>
      </c>
      <c r="D74" s="92">
        <f>(C74/C78)</f>
        <v>0</v>
      </c>
      <c r="E74" s="86"/>
      <c r="F74" s="86"/>
      <c r="G74" s="20"/>
    </row>
    <row r="75" spans="1:7" ht="12" customHeight="1" x14ac:dyDescent="0.25">
      <c r="A75" s="45"/>
      <c r="B75" s="90" t="s">
        <v>25</v>
      </c>
      <c r="C75" s="91">
        <f>+G48</f>
        <v>503300</v>
      </c>
      <c r="D75" s="92">
        <f>(C75/C78)</f>
        <v>0.57522300892035683</v>
      </c>
      <c r="E75" s="86"/>
      <c r="F75" s="86"/>
      <c r="G75" s="20"/>
    </row>
    <row r="76" spans="1:7" ht="12" customHeight="1" x14ac:dyDescent="0.25">
      <c r="A76" s="45"/>
      <c r="B76" s="90" t="s">
        <v>48</v>
      </c>
      <c r="C76" s="94">
        <f>+G53</f>
        <v>0</v>
      </c>
      <c r="D76" s="92">
        <f>(C76/C78)</f>
        <v>0</v>
      </c>
      <c r="E76" s="95"/>
      <c r="F76" s="95"/>
      <c r="G76" s="20"/>
    </row>
    <row r="77" spans="1:7" ht="12" customHeight="1" x14ac:dyDescent="0.25">
      <c r="A77" s="45"/>
      <c r="B77" s="90" t="s">
        <v>49</v>
      </c>
      <c r="C77" s="94">
        <f>+G56</f>
        <v>41665</v>
      </c>
      <c r="D77" s="92">
        <f>(C77/C78)</f>
        <v>4.7619047619047616E-2</v>
      </c>
      <c r="E77" s="95"/>
      <c r="F77" s="95"/>
      <c r="G77" s="20"/>
    </row>
    <row r="78" spans="1:7" ht="12.75" customHeight="1" thickBot="1" x14ac:dyDescent="0.3">
      <c r="A78" s="45"/>
      <c r="B78" s="96" t="s">
        <v>50</v>
      </c>
      <c r="C78" s="97">
        <f>SUM(C72:C77)</f>
        <v>874965</v>
      </c>
      <c r="D78" s="98">
        <f>SUM(D72:D77)</f>
        <v>1</v>
      </c>
      <c r="E78" s="95"/>
      <c r="F78" s="95"/>
      <c r="G78" s="20"/>
    </row>
    <row r="79" spans="1:7" ht="12" customHeight="1" x14ac:dyDescent="0.25">
      <c r="A79" s="45"/>
      <c r="B79" s="76"/>
      <c r="C79" s="75"/>
      <c r="D79" s="75"/>
      <c r="E79" s="75"/>
      <c r="F79" s="75"/>
      <c r="G79" s="20"/>
    </row>
    <row r="80" spans="1:7" ht="12.75" customHeight="1" x14ac:dyDescent="0.25">
      <c r="A80" s="45"/>
      <c r="B80" s="99"/>
      <c r="C80" s="75"/>
      <c r="D80" s="75"/>
      <c r="E80" s="75"/>
      <c r="F80" s="75"/>
      <c r="G80" s="20"/>
    </row>
    <row r="81" spans="1:7" ht="12" customHeight="1" thickBot="1" x14ac:dyDescent="0.3">
      <c r="A81" s="46"/>
      <c r="B81" s="100"/>
      <c r="C81" s="101" t="s">
        <v>86</v>
      </c>
      <c r="D81" s="102"/>
      <c r="E81" s="103"/>
      <c r="F81" s="104"/>
      <c r="G81" s="20"/>
    </row>
    <row r="82" spans="1:7" ht="12" customHeight="1" x14ac:dyDescent="0.25">
      <c r="A82" s="45"/>
      <c r="B82" s="105" t="s">
        <v>88</v>
      </c>
      <c r="C82" s="133">
        <v>1725</v>
      </c>
      <c r="D82" s="133">
        <v>1765</v>
      </c>
      <c r="E82" s="134">
        <v>1830</v>
      </c>
      <c r="F82" s="106"/>
      <c r="G82" s="21"/>
    </row>
    <row r="83" spans="1:7" ht="12.75" customHeight="1" thickBot="1" x14ac:dyDescent="0.3">
      <c r="A83" s="45"/>
      <c r="B83" s="96" t="s">
        <v>87</v>
      </c>
      <c r="C83" s="97">
        <f>(G57/C82)</f>
        <v>507.22608695652173</v>
      </c>
      <c r="D83" s="97">
        <f>(G57/D82)</f>
        <v>495.73087818696882</v>
      </c>
      <c r="E83" s="107">
        <f>(G57/E82)</f>
        <v>478.12295081967216</v>
      </c>
      <c r="F83" s="106"/>
      <c r="G83" s="21"/>
    </row>
    <row r="84" spans="1:7" ht="15.6" customHeight="1" x14ac:dyDescent="0.25">
      <c r="A84" s="45"/>
      <c r="B84" s="74" t="s">
        <v>51</v>
      </c>
      <c r="C84" s="76"/>
      <c r="D84" s="76"/>
      <c r="E84" s="76"/>
      <c r="F84" s="76"/>
      <c r="G84" s="76"/>
    </row>
  </sheetData>
  <mergeCells count="9">
    <mergeCell ref="E9:F10"/>
    <mergeCell ref="E16:F16"/>
    <mergeCell ref="B70:C70"/>
    <mergeCell ref="E13:F13"/>
    <mergeCell ref="E11:F11"/>
    <mergeCell ref="E14:F14"/>
    <mergeCell ref="E15:F15"/>
    <mergeCell ref="B18:G18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Mancilla Vargas Andres Alejandro</cp:lastModifiedBy>
  <dcterms:created xsi:type="dcterms:W3CDTF">2020-11-27T12:49:26Z</dcterms:created>
  <dcterms:modified xsi:type="dcterms:W3CDTF">2023-03-22T16:24:34Z</dcterms:modified>
</cp:coreProperties>
</file>