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CHILE CHICO\"/>
    </mc:Choice>
  </mc:AlternateContent>
  <bookViews>
    <workbookView xWindow="0" yWindow="0" windowWidth="19200" windowHeight="11595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4" i="1"/>
  <c r="G42" i="1"/>
  <c r="G41" i="1"/>
  <c r="G40" i="1"/>
  <c r="G45" i="1" s="1"/>
  <c r="C72" i="1" s="1"/>
  <c r="G39" i="1"/>
  <c r="G33" i="1"/>
  <c r="G23" i="1"/>
  <c r="G22" i="1"/>
  <c r="G21" i="1"/>
  <c r="G29" i="1" l="1"/>
  <c r="C70" i="1" s="1"/>
  <c r="G50" i="1"/>
  <c r="C73" i="1" s="1"/>
  <c r="G12" i="1"/>
  <c r="G55" i="1" s="1"/>
  <c r="G24" i="1" l="1"/>
  <c r="C69" i="1" s="1"/>
  <c r="G34" i="1"/>
  <c r="C71" i="1" s="1"/>
  <c r="G52" i="1" l="1"/>
  <c r="G53" i="1" s="1"/>
  <c r="G54" i="1" l="1"/>
  <c r="D80" i="1" s="1"/>
  <c r="C74" i="1"/>
  <c r="G56" i="1"/>
  <c r="E80" i="1"/>
  <c r="C75" i="1" l="1"/>
  <c r="C80" i="1"/>
  <c r="D72" i="1" l="1"/>
  <c r="D69" i="1"/>
  <c r="D73" i="1"/>
  <c r="D71" i="1"/>
  <c r="D74" i="1"/>
  <c r="D75" i="1" l="1"/>
</calcChain>
</file>

<file path=xl/sharedStrings.xml><?xml version="1.0" encoding="utf-8"?>
<sst xmlns="http://schemas.openxmlformats.org/spreadsheetml/2006/main" count="127" uniqueCount="98">
  <si>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</si>
  <si>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</si>
  <si>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</si>
  <si>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</si>
  <si>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</si>
  <si>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</si>
  <si>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</si>
  <si>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</si>
  <si>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</si>
  <si>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</si>
  <si>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</si>
  <si>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</si>
  <si>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</si>
  <si>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</si>
  <si>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</si>
  <si>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</si>
  <si>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</si>
  <si>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</si>
  <si>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</si>
  <si>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</si>
  <si>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</si>
  <si>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</si>
  <si>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</si>
  <si>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</si>
  <si>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</si>
  <si>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</si>
  <si>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</si>
  <si>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</si>
  <si>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</si>
  <si>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</si>
  <si>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</si>
  <si>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</si>
  <si>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</si>
  <si>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</si>
  <si>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</si>
  <si>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</si>
  <si>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</si>
  <si>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</si>
  <si>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</si>
  <si>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</si>
  <si>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</si>
  <si>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</si>
  <si>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</si>
  <si>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</si>
  <si>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</si>
  <si>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</si>
  <si>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</si>
  <si>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</si>
  <si>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</si>
  <si>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</si>
  <si>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</si>
  <si>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</si>
  <si>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</si>
  <si>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</si>
  <si>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</si>
  <si>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</si>
  <si>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</si>
  <si>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</si>
  <si>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</si>
  <si>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</si>
  <si>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</si>
  <si>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AYSEN</t>
  </si>
  <si>
    <t>PRECIO ESPERADO ($)</t>
  </si>
  <si>
    <t>CHILE CHICO</t>
  </si>
  <si>
    <t>FERIA</t>
  </si>
  <si>
    <t>NIEVE - sequia</t>
  </si>
  <si>
    <t>FERTILIZACIONES</t>
  </si>
  <si>
    <t>ANUAL</t>
  </si>
  <si>
    <t>ELABORACIÓN</t>
  </si>
  <si>
    <t>FARMACOS</t>
  </si>
  <si>
    <t>CB</t>
  </si>
  <si>
    <t>OVINOS DOBLE PROPOSITO</t>
  </si>
  <si>
    <t>CORRIEDALE</t>
  </si>
  <si>
    <t>ESQUILA</t>
  </si>
  <si>
    <t>LATA</t>
  </si>
  <si>
    <t xml:space="preserve">RENDIMIENTO </t>
  </si>
  <si>
    <t>COSTOS DIRECTOS DE PRODUCCIÓN POR 100 VIENTRES(INCLUYE IVA)</t>
  </si>
  <si>
    <t xml:space="preserve">mayo </t>
  </si>
  <si>
    <t>mayo 2023</t>
  </si>
  <si>
    <t>MANTENCIÓN CERCOS</t>
  </si>
  <si>
    <t>Sept-NOV</t>
  </si>
  <si>
    <t>ENE</t>
  </si>
  <si>
    <t>COSECHA DE PASTO</t>
  </si>
  <si>
    <t>FARDOS</t>
  </si>
  <si>
    <t>DIC-MAR</t>
  </si>
  <si>
    <t>FERTILIZANTE</t>
  </si>
  <si>
    <t xml:space="preserve"> </t>
  </si>
  <si>
    <t>Urea</t>
  </si>
  <si>
    <t>Sept</t>
  </si>
  <si>
    <t>Superfosfato triple</t>
  </si>
  <si>
    <t>Muriato de potasio</t>
  </si>
  <si>
    <t>Asufre ventilado</t>
  </si>
  <si>
    <t>Sep-Oct</t>
  </si>
  <si>
    <t>MEDICAMETOS VETERINARIOS</t>
  </si>
  <si>
    <t>SEPT-DIc</t>
  </si>
  <si>
    <t>seguro ganadero</t>
  </si>
  <si>
    <t xml:space="preserve">Unidad 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</si>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</sst>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17" fontId="4" fillId="2" borderId="6" xfId="0" applyNumberFormat="1" applyFont="1" applyFill="1" applyBorder="1" applyAlignment="1">
      <alignment horizontal="right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49" fontId="8" fillId="2" borderId="5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>
      <alignment horizontal="center"/>
    </xf>
    <xf numFmtId="49" fontId="4" fillId="2" borderId="56" xfId="0" applyNumberFormat="1" applyFont="1" applyFill="1" applyBorder="1" applyAlignment="1">
      <alignment horizontal="left"/>
    </xf>
    <xf numFmtId="0" fontId="4" fillId="2" borderId="56" xfId="0" applyFont="1" applyFill="1" applyBorder="1" applyAlignment="1">
      <alignment horizontal="center"/>
    </xf>
    <xf numFmtId="0" fontId="19" fillId="2" borderId="56" xfId="0" applyFont="1" applyFill="1" applyBorder="1" applyAlignment="1"/>
    <xf numFmtId="0" fontId="19" fillId="2" borderId="56" xfId="0" applyFont="1" applyFill="1" applyBorder="1" applyAlignment="1">
      <alignment horizont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L17" sqref="L1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48" t="s">
        <v>71</v>
      </c>
      <c r="D9" s="7"/>
      <c r="E9" s="142" t="s">
        <v>75</v>
      </c>
      <c r="F9" s="143"/>
      <c r="G9" s="8">
        <v>80</v>
      </c>
    </row>
    <row r="10" spans="1:7" ht="38.25" customHeight="1" x14ac:dyDescent="0.25">
      <c r="A10" s="5"/>
      <c r="B10" s="9" t="s">
        <v>1</v>
      </c>
      <c r="C10" s="10" t="s">
        <v>72</v>
      </c>
      <c r="D10" s="11"/>
      <c r="E10" s="140" t="s">
        <v>2</v>
      </c>
      <c r="F10" s="141"/>
      <c r="G10" s="12" t="s">
        <v>77</v>
      </c>
    </row>
    <row r="11" spans="1:7" ht="18" customHeight="1" x14ac:dyDescent="0.25">
      <c r="A11" s="5"/>
      <c r="B11" s="9" t="s">
        <v>3</v>
      </c>
      <c r="C11" s="12" t="s">
        <v>4</v>
      </c>
      <c r="D11" s="11"/>
      <c r="E11" s="140" t="s">
        <v>62</v>
      </c>
      <c r="F11" s="141"/>
      <c r="G11" s="13">
        <v>80000</v>
      </c>
    </row>
    <row r="12" spans="1:7" ht="11.25" customHeight="1" x14ac:dyDescent="0.25">
      <c r="A12" s="5"/>
      <c r="B12" s="9" t="s">
        <v>5</v>
      </c>
      <c r="C12" s="14" t="s">
        <v>61</v>
      </c>
      <c r="D12" s="11"/>
      <c r="E12" s="15" t="s">
        <v>6</v>
      </c>
      <c r="F12" s="16"/>
      <c r="G12" s="17">
        <f>(G9*G11)</f>
        <v>6400000</v>
      </c>
    </row>
    <row r="13" spans="1:7" ht="11.25" customHeight="1" x14ac:dyDescent="0.25">
      <c r="A13" s="5"/>
      <c r="B13" s="9" t="s">
        <v>7</v>
      </c>
      <c r="C13" s="12" t="s">
        <v>63</v>
      </c>
      <c r="D13" s="11"/>
      <c r="E13" s="140" t="s">
        <v>8</v>
      </c>
      <c r="F13" s="141"/>
      <c r="G13" s="12" t="s">
        <v>64</v>
      </c>
    </row>
    <row r="14" spans="1:7" ht="13.5" customHeight="1" x14ac:dyDescent="0.25">
      <c r="A14" s="5"/>
      <c r="B14" s="9" t="s">
        <v>9</v>
      </c>
      <c r="C14" s="12" t="s">
        <v>63</v>
      </c>
      <c r="D14" s="11"/>
      <c r="E14" s="140" t="s">
        <v>10</v>
      </c>
      <c r="F14" s="141"/>
      <c r="G14" s="12" t="s">
        <v>78</v>
      </c>
    </row>
    <row r="15" spans="1:7" ht="25.5" customHeight="1" x14ac:dyDescent="0.25">
      <c r="A15" s="5"/>
      <c r="B15" s="9" t="s">
        <v>11</v>
      </c>
      <c r="C15" s="126">
        <v>44986</v>
      </c>
      <c r="D15" s="11"/>
      <c r="E15" s="144" t="s">
        <v>12</v>
      </c>
      <c r="F15" s="145"/>
      <c r="G15" s="14" t="s">
        <v>65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6" t="s">
        <v>76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25" t="s">
        <v>79</v>
      </c>
      <c r="C21" s="31" t="s">
        <v>20</v>
      </c>
      <c r="D21" s="127">
        <v>20</v>
      </c>
      <c r="E21" s="31" t="s">
        <v>67</v>
      </c>
      <c r="F21" s="128">
        <v>25000</v>
      </c>
      <c r="G21" s="128">
        <f>D21*F21</f>
        <v>500000</v>
      </c>
    </row>
    <row r="22" spans="1:7" ht="25.5" customHeight="1" x14ac:dyDescent="0.25">
      <c r="A22" s="23"/>
      <c r="B22" s="125" t="s">
        <v>66</v>
      </c>
      <c r="C22" s="31" t="s">
        <v>20</v>
      </c>
      <c r="D22" s="127">
        <v>10</v>
      </c>
      <c r="E22" s="31" t="s">
        <v>80</v>
      </c>
      <c r="F22" s="128">
        <v>25000</v>
      </c>
      <c r="G22" s="128">
        <f>D22*F22</f>
        <v>250000</v>
      </c>
    </row>
    <row r="23" spans="1:7" ht="12.75" customHeight="1" x14ac:dyDescent="0.25">
      <c r="A23" s="23"/>
      <c r="B23" s="125" t="s">
        <v>73</v>
      </c>
      <c r="C23" s="31" t="s">
        <v>74</v>
      </c>
      <c r="D23" s="129">
        <v>100</v>
      </c>
      <c r="E23" s="31" t="s">
        <v>81</v>
      </c>
      <c r="F23" s="128">
        <v>1500</v>
      </c>
      <c r="G23" s="128">
        <f>D23*F23</f>
        <v>150000</v>
      </c>
    </row>
    <row r="24" spans="1:7" ht="12.75" customHeight="1" x14ac:dyDescent="0.25">
      <c r="A24" s="23"/>
      <c r="B24" s="32" t="s">
        <v>21</v>
      </c>
      <c r="C24" s="33"/>
      <c r="D24" s="33"/>
      <c r="E24" s="33"/>
      <c r="F24" s="34"/>
      <c r="G24" s="35">
        <f>SUM(G21:G23)</f>
        <v>900000</v>
      </c>
    </row>
    <row r="25" spans="1:7" ht="12" customHeight="1" x14ac:dyDescent="0.25">
      <c r="A25" s="2"/>
      <c r="B25" s="24"/>
      <c r="C25" s="26"/>
      <c r="D25" s="26"/>
      <c r="E25" s="26"/>
      <c r="F25" s="36"/>
      <c r="G25" s="36"/>
    </row>
    <row r="26" spans="1:7" ht="12" customHeight="1" x14ac:dyDescent="0.25">
      <c r="A26" s="5"/>
      <c r="B26" s="37" t="s">
        <v>22</v>
      </c>
      <c r="C26" s="38"/>
      <c r="D26" s="39"/>
      <c r="E26" s="39"/>
      <c r="F26" s="40"/>
      <c r="G26" s="40"/>
    </row>
    <row r="27" spans="1:7" ht="24" customHeight="1" x14ac:dyDescent="0.25">
      <c r="A27" s="5"/>
      <c r="B27" s="41" t="s">
        <v>14</v>
      </c>
      <c r="C27" s="42" t="s">
        <v>15</v>
      </c>
      <c r="D27" s="42" t="s">
        <v>16</v>
      </c>
      <c r="E27" s="41" t="s">
        <v>17</v>
      </c>
      <c r="F27" s="42" t="s">
        <v>18</v>
      </c>
      <c r="G27" s="41" t="s">
        <v>19</v>
      </c>
    </row>
    <row r="28" spans="1:7" ht="12" customHeight="1" x14ac:dyDescent="0.25">
      <c r="A28" s="5"/>
      <c r="B28" s="43"/>
      <c r="C28" s="44"/>
      <c r="D28" s="44"/>
      <c r="E28" s="44"/>
      <c r="F28" s="123"/>
      <c r="G28" s="123"/>
    </row>
    <row r="29" spans="1:7" ht="12" customHeight="1" x14ac:dyDescent="0.25">
      <c r="A29" s="5"/>
      <c r="B29" s="45" t="s">
        <v>23</v>
      </c>
      <c r="C29" s="46"/>
      <c r="D29" s="46"/>
      <c r="E29" s="46"/>
      <c r="F29" s="47"/>
      <c r="G29" s="124">
        <f>SUM(G28)</f>
        <v>0</v>
      </c>
    </row>
    <row r="30" spans="1:7" ht="12" customHeight="1" x14ac:dyDescent="0.25">
      <c r="A30" s="2"/>
      <c r="B30" s="48"/>
      <c r="C30" s="49"/>
      <c r="D30" s="49"/>
      <c r="E30" s="49"/>
      <c r="F30" s="50"/>
      <c r="G30" s="50"/>
    </row>
    <row r="31" spans="1:7" ht="12" customHeight="1" x14ac:dyDescent="0.25">
      <c r="A31" s="5"/>
      <c r="B31" s="37" t="s">
        <v>24</v>
      </c>
      <c r="C31" s="38"/>
      <c r="D31" s="39"/>
      <c r="E31" s="39"/>
      <c r="F31" s="40"/>
      <c r="G31" s="40"/>
    </row>
    <row r="32" spans="1:7" ht="24" customHeight="1" x14ac:dyDescent="0.25">
      <c r="A32" s="5"/>
      <c r="B32" s="51" t="s">
        <v>14</v>
      </c>
      <c r="C32" s="51" t="s">
        <v>15</v>
      </c>
      <c r="D32" s="51" t="s">
        <v>68</v>
      </c>
      <c r="E32" s="51" t="s">
        <v>17</v>
      </c>
      <c r="F32" s="52" t="s">
        <v>18</v>
      </c>
      <c r="G32" s="51" t="s">
        <v>19</v>
      </c>
    </row>
    <row r="33" spans="1:7" ht="12.75" customHeight="1" x14ac:dyDescent="0.25">
      <c r="A33" s="23"/>
      <c r="B33" s="125" t="s">
        <v>82</v>
      </c>
      <c r="C33" s="31" t="s">
        <v>83</v>
      </c>
      <c r="D33" s="127">
        <v>300</v>
      </c>
      <c r="E33" s="31" t="s">
        <v>84</v>
      </c>
      <c r="F33" s="128">
        <v>2100</v>
      </c>
      <c r="G33" s="128">
        <f>D33*F33</f>
        <v>630000</v>
      </c>
    </row>
    <row r="34" spans="1:7" ht="12.75" customHeight="1" x14ac:dyDescent="0.25">
      <c r="A34" s="23"/>
      <c r="B34" s="53" t="s">
        <v>25</v>
      </c>
      <c r="C34" s="54"/>
      <c r="D34" s="54"/>
      <c r="E34" s="54"/>
      <c r="F34" s="55"/>
      <c r="G34" s="56">
        <f>SUM(G33:G33)</f>
        <v>630000</v>
      </c>
    </row>
    <row r="35" spans="1:7" ht="12.75" customHeight="1" x14ac:dyDescent="0.25">
      <c r="A35" s="23"/>
      <c r="B35" s="48"/>
      <c r="C35" s="49"/>
      <c r="D35" s="49"/>
      <c r="E35" s="49"/>
      <c r="F35" s="50"/>
      <c r="G35" s="50"/>
    </row>
    <row r="36" spans="1:7" ht="12.75" customHeight="1" x14ac:dyDescent="0.25">
      <c r="A36" s="23"/>
      <c r="B36" s="37" t="s">
        <v>26</v>
      </c>
      <c r="C36" s="38"/>
      <c r="D36" s="39"/>
      <c r="E36" s="39"/>
      <c r="F36" s="40"/>
      <c r="G36" s="40"/>
    </row>
    <row r="37" spans="1:7" ht="12.75" customHeight="1" x14ac:dyDescent="0.25">
      <c r="A37" s="23"/>
      <c r="B37" s="52" t="s">
        <v>27</v>
      </c>
      <c r="C37" s="52" t="s">
        <v>28</v>
      </c>
      <c r="D37" s="52" t="s">
        <v>29</v>
      </c>
      <c r="E37" s="52" t="s">
        <v>17</v>
      </c>
      <c r="F37" s="52" t="s">
        <v>18</v>
      </c>
      <c r="G37" s="52" t="s">
        <v>19</v>
      </c>
    </row>
    <row r="38" spans="1:7" ht="12.75" customHeight="1" x14ac:dyDescent="0.25">
      <c r="A38" s="23"/>
      <c r="B38" s="130" t="s">
        <v>85</v>
      </c>
      <c r="C38" s="131"/>
      <c r="D38" s="132"/>
      <c r="E38" s="131"/>
      <c r="F38" s="133"/>
      <c r="G38" s="133" t="s">
        <v>86</v>
      </c>
    </row>
    <row r="39" spans="1:7" ht="25.5" customHeight="1" x14ac:dyDescent="0.25">
      <c r="A39" s="23"/>
      <c r="B39" s="134" t="s">
        <v>87</v>
      </c>
      <c r="C39" s="135" t="s">
        <v>30</v>
      </c>
      <c r="D39" s="135">
        <v>200</v>
      </c>
      <c r="E39" s="135" t="s">
        <v>88</v>
      </c>
      <c r="F39" s="133">
        <v>1214</v>
      </c>
      <c r="G39" s="133">
        <f>D39*F39</f>
        <v>242800</v>
      </c>
    </row>
    <row r="40" spans="1:7" ht="25.5" customHeight="1" x14ac:dyDescent="0.25">
      <c r="A40" s="23"/>
      <c r="B40" s="134" t="s">
        <v>89</v>
      </c>
      <c r="C40" s="131" t="s">
        <v>30</v>
      </c>
      <c r="D40" s="132">
        <v>200</v>
      </c>
      <c r="E40" s="131" t="s">
        <v>88</v>
      </c>
      <c r="F40" s="133">
        <v>1178</v>
      </c>
      <c r="G40" s="133">
        <f>D40*F40</f>
        <v>235600</v>
      </c>
    </row>
    <row r="41" spans="1:7" ht="25.5" customHeight="1" x14ac:dyDescent="0.25">
      <c r="A41" s="23"/>
      <c r="B41" s="134" t="s">
        <v>90</v>
      </c>
      <c r="C41" s="131" t="s">
        <v>30</v>
      </c>
      <c r="D41" s="132">
        <v>50</v>
      </c>
      <c r="E41" s="131" t="s">
        <v>88</v>
      </c>
      <c r="F41" s="133">
        <v>1400</v>
      </c>
      <c r="G41" s="133">
        <f>D41*F41</f>
        <v>70000</v>
      </c>
    </row>
    <row r="42" spans="1:7" ht="12.75" customHeight="1" x14ac:dyDescent="0.25">
      <c r="A42" s="23"/>
      <c r="B42" s="134" t="s">
        <v>91</v>
      </c>
      <c r="C42" s="131" t="s">
        <v>30</v>
      </c>
      <c r="D42" s="132">
        <v>25</v>
      </c>
      <c r="E42" s="131" t="s">
        <v>92</v>
      </c>
      <c r="F42" s="133">
        <v>1375</v>
      </c>
      <c r="G42" s="133">
        <f>D42*F42</f>
        <v>34375</v>
      </c>
    </row>
    <row r="43" spans="1:7" ht="12.75" customHeight="1" x14ac:dyDescent="0.25">
      <c r="A43" s="23"/>
      <c r="B43" s="130" t="s">
        <v>69</v>
      </c>
      <c r="C43" s="131"/>
      <c r="D43" s="132"/>
      <c r="E43" s="131"/>
      <c r="F43" s="133"/>
      <c r="G43" s="133" t="s">
        <v>86</v>
      </c>
    </row>
    <row r="44" spans="1:7" ht="12.75" customHeight="1" x14ac:dyDescent="0.25">
      <c r="A44" s="23"/>
      <c r="B44" s="134" t="s">
        <v>93</v>
      </c>
      <c r="C44" s="131" t="s">
        <v>70</v>
      </c>
      <c r="D44" s="132">
        <v>100</v>
      </c>
      <c r="E44" s="131" t="s">
        <v>94</v>
      </c>
      <c r="F44" s="133">
        <v>600</v>
      </c>
      <c r="G44" s="133">
        <f>D44*F44</f>
        <v>60000</v>
      </c>
    </row>
    <row r="45" spans="1:7" ht="25.5" customHeight="1" x14ac:dyDescent="0.25">
      <c r="A45" s="23"/>
      <c r="B45" s="57" t="s">
        <v>31</v>
      </c>
      <c r="C45" s="58"/>
      <c r="D45" s="58"/>
      <c r="E45" s="58"/>
      <c r="F45" s="59"/>
      <c r="G45" s="60">
        <f>+G39+G40+G41+G42+G44</f>
        <v>642775</v>
      </c>
    </row>
    <row r="46" spans="1:7" ht="12.75" customHeight="1" x14ac:dyDescent="0.25">
      <c r="A46" s="23"/>
      <c r="B46" s="48"/>
      <c r="C46" s="49"/>
      <c r="D46" s="49"/>
      <c r="E46" s="61"/>
      <c r="F46" s="50"/>
      <c r="G46" s="50"/>
    </row>
    <row r="47" spans="1:7" ht="12.75" customHeight="1" x14ac:dyDescent="0.25">
      <c r="A47" s="5"/>
      <c r="B47" s="37" t="s">
        <v>32</v>
      </c>
      <c r="C47" s="38"/>
      <c r="D47" s="39"/>
      <c r="E47" s="39"/>
      <c r="F47" s="40"/>
      <c r="G47" s="40"/>
    </row>
    <row r="48" spans="1:7" ht="12" customHeight="1" x14ac:dyDescent="0.25">
      <c r="A48" s="2"/>
      <c r="B48" s="51" t="s">
        <v>33</v>
      </c>
      <c r="C48" s="52" t="s">
        <v>28</v>
      </c>
      <c r="D48" s="52" t="s">
        <v>29</v>
      </c>
      <c r="E48" s="51" t="s">
        <v>17</v>
      </c>
      <c r="F48" s="52" t="s">
        <v>18</v>
      </c>
      <c r="G48" s="51" t="s">
        <v>19</v>
      </c>
    </row>
    <row r="49" spans="1:11" ht="12" customHeight="1" x14ac:dyDescent="0.25">
      <c r="A49" s="5"/>
      <c r="B49" s="136" t="s">
        <v>95</v>
      </c>
      <c r="C49" s="137" t="s">
        <v>96</v>
      </c>
      <c r="D49" s="137">
        <v>100</v>
      </c>
      <c r="E49" s="131" t="s">
        <v>97</v>
      </c>
      <c r="F49" s="133">
        <v>700</v>
      </c>
      <c r="G49" s="133">
        <f>F49*D49</f>
        <v>70000</v>
      </c>
    </row>
    <row r="50" spans="1:11" ht="12" customHeight="1" x14ac:dyDescent="0.25">
      <c r="A50" s="5"/>
      <c r="B50" s="62" t="s">
        <v>34</v>
      </c>
      <c r="C50" s="63"/>
      <c r="D50" s="63"/>
      <c r="E50" s="63"/>
      <c r="F50" s="64"/>
      <c r="G50" s="65">
        <f>SUM(G49)</f>
        <v>70000</v>
      </c>
    </row>
    <row r="51" spans="1:11" ht="24" customHeight="1" x14ac:dyDescent="0.25">
      <c r="A51" s="5"/>
      <c r="B51" s="81"/>
      <c r="C51" s="81"/>
      <c r="D51" s="81"/>
      <c r="E51" s="81"/>
      <c r="F51" s="82"/>
      <c r="G51" s="82"/>
      <c r="K51" s="122"/>
    </row>
    <row r="52" spans="1:11" ht="12.75" customHeight="1" x14ac:dyDescent="0.25">
      <c r="A52" s="23"/>
      <c r="B52" s="83" t="s">
        <v>35</v>
      </c>
      <c r="C52" s="84"/>
      <c r="D52" s="84"/>
      <c r="E52" s="84"/>
      <c r="F52" s="84"/>
      <c r="G52" s="85">
        <f>G24+G29+G34+G45+G50</f>
        <v>2242775</v>
      </c>
      <c r="K52" s="122"/>
    </row>
    <row r="53" spans="1:11" ht="12.75" customHeight="1" x14ac:dyDescent="0.25">
      <c r="A53" s="23"/>
      <c r="B53" s="86" t="s">
        <v>36</v>
      </c>
      <c r="C53" s="67"/>
      <c r="D53" s="67"/>
      <c r="E53" s="67"/>
      <c r="F53" s="67"/>
      <c r="G53" s="87">
        <f>G52*0.05</f>
        <v>112138.75</v>
      </c>
    </row>
    <row r="54" spans="1:11" ht="12.75" customHeight="1" x14ac:dyDescent="0.25">
      <c r="A54" s="23"/>
      <c r="B54" s="88" t="s">
        <v>37</v>
      </c>
      <c r="C54" s="66"/>
      <c r="D54" s="66"/>
      <c r="E54" s="66"/>
      <c r="F54" s="66"/>
      <c r="G54" s="89">
        <f>G53+G52</f>
        <v>2354913.75</v>
      </c>
    </row>
    <row r="55" spans="1:11" ht="12.75" customHeight="1" x14ac:dyDescent="0.25">
      <c r="A55" s="23"/>
      <c r="B55" s="86" t="s">
        <v>38</v>
      </c>
      <c r="C55" s="67"/>
      <c r="D55" s="67"/>
      <c r="E55" s="67"/>
      <c r="F55" s="67"/>
      <c r="G55" s="87">
        <f>G12</f>
        <v>6400000</v>
      </c>
    </row>
    <row r="56" spans="1:11" ht="12.75" customHeight="1" x14ac:dyDescent="0.25">
      <c r="A56" s="23"/>
      <c r="B56" s="90" t="s">
        <v>39</v>
      </c>
      <c r="C56" s="91"/>
      <c r="D56" s="91"/>
      <c r="E56" s="91"/>
      <c r="F56" s="91"/>
      <c r="G56" s="92">
        <f>G55-G54</f>
        <v>4045086.25</v>
      </c>
    </row>
    <row r="57" spans="1:11" ht="12.75" customHeight="1" x14ac:dyDescent="0.25">
      <c r="A57" s="23"/>
      <c r="B57" s="79" t="s">
        <v>40</v>
      </c>
      <c r="C57" s="80"/>
      <c r="D57" s="80"/>
      <c r="E57" s="80"/>
      <c r="F57" s="80"/>
      <c r="G57" s="75"/>
    </row>
    <row r="58" spans="1:11" ht="12.75" customHeight="1" thickBot="1" x14ac:dyDescent="0.3">
      <c r="A58" s="23"/>
      <c r="B58" s="93"/>
      <c r="C58" s="80"/>
      <c r="D58" s="80"/>
      <c r="E58" s="80"/>
      <c r="F58" s="80"/>
      <c r="G58" s="75"/>
    </row>
    <row r="59" spans="1:11" ht="12.75" customHeight="1" x14ac:dyDescent="0.25">
      <c r="A59" s="23"/>
      <c r="B59" s="105" t="s">
        <v>41</v>
      </c>
      <c r="C59" s="106"/>
      <c r="D59" s="106"/>
      <c r="E59" s="106"/>
      <c r="F59" s="107"/>
      <c r="G59" s="75"/>
    </row>
    <row r="60" spans="1:11" ht="12.75" customHeight="1" x14ac:dyDescent="0.25">
      <c r="A60" s="23"/>
      <c r="B60" s="108" t="s">
        <v>42</v>
      </c>
      <c r="C60" s="77"/>
      <c r="D60" s="77"/>
      <c r="E60" s="77"/>
      <c r="F60" s="109"/>
      <c r="G60" s="75"/>
    </row>
    <row r="61" spans="1:11" ht="12.75" customHeight="1" x14ac:dyDescent="0.25">
      <c r="A61" s="23"/>
      <c r="B61" s="108" t="s">
        <v>43</v>
      </c>
      <c r="C61" s="77"/>
      <c r="D61" s="77"/>
      <c r="E61" s="77"/>
      <c r="F61" s="109"/>
      <c r="G61" s="75"/>
    </row>
    <row r="62" spans="1:11" ht="13.5" customHeight="1" x14ac:dyDescent="0.25">
      <c r="A62" s="5"/>
      <c r="B62" s="108" t="s">
        <v>44</v>
      </c>
      <c r="C62" s="77"/>
      <c r="D62" s="77"/>
      <c r="E62" s="77"/>
      <c r="F62" s="109"/>
      <c r="G62" s="75"/>
    </row>
    <row r="63" spans="1:11" ht="12" customHeight="1" x14ac:dyDescent="0.25">
      <c r="A63" s="2"/>
      <c r="B63" s="108" t="s">
        <v>45</v>
      </c>
      <c r="C63" s="77"/>
      <c r="D63" s="77"/>
      <c r="E63" s="77"/>
      <c r="F63" s="109"/>
      <c r="G63" s="75"/>
    </row>
    <row r="64" spans="1:11" ht="12" customHeight="1" x14ac:dyDescent="0.25">
      <c r="A64" s="5"/>
      <c r="B64" s="108" t="s">
        <v>46</v>
      </c>
      <c r="C64" s="77"/>
      <c r="D64" s="77"/>
      <c r="E64" s="77"/>
      <c r="F64" s="109"/>
      <c r="G64" s="75"/>
    </row>
    <row r="65" spans="1:7" ht="24" customHeight="1" thickBot="1" x14ac:dyDescent="0.3">
      <c r="A65" s="5"/>
      <c r="B65" s="110" t="s">
        <v>47</v>
      </c>
      <c r="C65" s="111"/>
      <c r="D65" s="111"/>
      <c r="E65" s="111"/>
      <c r="F65" s="112"/>
      <c r="G65" s="75"/>
    </row>
    <row r="66" spans="1:7" ht="12.75" customHeight="1" x14ac:dyDescent="0.25">
      <c r="A66" s="23"/>
      <c r="B66" s="103"/>
      <c r="C66" s="77"/>
      <c r="D66" s="77"/>
      <c r="E66" s="77"/>
      <c r="F66" s="77"/>
      <c r="G66" s="75"/>
    </row>
    <row r="67" spans="1:7" ht="13.5" customHeight="1" thickBot="1" x14ac:dyDescent="0.3">
      <c r="A67" s="5"/>
      <c r="B67" s="138" t="s">
        <v>48</v>
      </c>
      <c r="C67" s="139"/>
      <c r="D67" s="102"/>
      <c r="E67" s="69"/>
      <c r="F67" s="69"/>
      <c r="G67" s="75"/>
    </row>
    <row r="68" spans="1:7" ht="12" customHeight="1" x14ac:dyDescent="0.25">
      <c r="A68" s="2"/>
      <c r="B68" s="95" t="s">
        <v>33</v>
      </c>
      <c r="C68" s="70" t="s">
        <v>49</v>
      </c>
      <c r="D68" s="96" t="s">
        <v>50</v>
      </c>
      <c r="E68" s="69"/>
      <c r="F68" s="69"/>
      <c r="G68" s="75"/>
    </row>
    <row r="69" spans="1:7" ht="12" customHeight="1" x14ac:dyDescent="0.25">
      <c r="A69" s="78"/>
      <c r="B69" s="97" t="s">
        <v>51</v>
      </c>
      <c r="C69" s="71">
        <f>+G24</f>
        <v>900000</v>
      </c>
      <c r="D69" s="98">
        <f>(C69/C75)</f>
        <v>0.38217960211918589</v>
      </c>
      <c r="E69" s="69"/>
      <c r="F69" s="69"/>
      <c r="G69" s="75"/>
    </row>
    <row r="70" spans="1:7" ht="12" customHeight="1" x14ac:dyDescent="0.25">
      <c r="A70" s="78"/>
      <c r="B70" s="97" t="s">
        <v>52</v>
      </c>
      <c r="C70" s="71">
        <f>+G29</f>
        <v>0</v>
      </c>
      <c r="D70" s="98">
        <v>0</v>
      </c>
      <c r="E70" s="69"/>
      <c r="F70" s="69"/>
      <c r="G70" s="75"/>
    </row>
    <row r="71" spans="1:7" ht="12" customHeight="1" x14ac:dyDescent="0.25">
      <c r="A71" s="78"/>
      <c r="B71" s="97" t="s">
        <v>53</v>
      </c>
      <c r="C71" s="71">
        <f>+G34</f>
        <v>630000</v>
      </c>
      <c r="D71" s="98">
        <f>(C71/C75)</f>
        <v>0.26752572148343012</v>
      </c>
      <c r="E71" s="69"/>
      <c r="F71" s="69"/>
      <c r="G71" s="75"/>
    </row>
    <row r="72" spans="1:7" ht="12" customHeight="1" x14ac:dyDescent="0.25">
      <c r="A72" s="78"/>
      <c r="B72" s="97" t="s">
        <v>27</v>
      </c>
      <c r="C72" s="71">
        <f>+G45</f>
        <v>642775</v>
      </c>
      <c r="D72" s="98">
        <f>(C72/C75)</f>
        <v>0.27295054861351081</v>
      </c>
      <c r="E72" s="69"/>
      <c r="F72" s="69"/>
      <c r="G72" s="75"/>
    </row>
    <row r="73" spans="1:7" ht="12" customHeight="1" x14ac:dyDescent="0.25">
      <c r="A73" s="78"/>
      <c r="B73" s="97" t="s">
        <v>54</v>
      </c>
      <c r="C73" s="72">
        <f>+G50</f>
        <v>70000</v>
      </c>
      <c r="D73" s="98">
        <f>(C73/C75)</f>
        <v>2.9725080164825571E-2</v>
      </c>
      <c r="E73" s="74"/>
      <c r="F73" s="74"/>
      <c r="G73" s="75"/>
    </row>
    <row r="74" spans="1:7" ht="12" customHeight="1" x14ac:dyDescent="0.25">
      <c r="A74" s="78"/>
      <c r="B74" s="97" t="s">
        <v>55</v>
      </c>
      <c r="C74" s="72">
        <f>+G53</f>
        <v>112138.75</v>
      </c>
      <c r="D74" s="98">
        <f>(C74/C75)</f>
        <v>4.7619047619047616E-2</v>
      </c>
      <c r="E74" s="74"/>
      <c r="F74" s="74"/>
      <c r="G74" s="75"/>
    </row>
    <row r="75" spans="1:7" ht="12.75" customHeight="1" thickBot="1" x14ac:dyDescent="0.3">
      <c r="A75" s="78"/>
      <c r="B75" s="99" t="s">
        <v>56</v>
      </c>
      <c r="C75" s="100">
        <f>SUM(C69:C74)</f>
        <v>2354913.75</v>
      </c>
      <c r="D75" s="101">
        <f>SUM(D69:D74)</f>
        <v>1</v>
      </c>
      <c r="E75" s="74"/>
      <c r="F75" s="74"/>
      <c r="G75" s="75"/>
    </row>
    <row r="76" spans="1:7" ht="12" customHeight="1" x14ac:dyDescent="0.25">
      <c r="A76" s="78"/>
      <c r="B76" s="93"/>
      <c r="C76" s="80"/>
      <c r="D76" s="80"/>
      <c r="E76" s="80"/>
      <c r="F76" s="80"/>
      <c r="G76" s="75"/>
    </row>
    <row r="77" spans="1:7" ht="12" customHeight="1" x14ac:dyDescent="0.25">
      <c r="A77" s="78"/>
      <c r="B77" s="94"/>
      <c r="C77" s="80"/>
      <c r="D77" s="80"/>
      <c r="E77" s="80"/>
      <c r="F77" s="80"/>
      <c r="G77" s="75"/>
    </row>
    <row r="78" spans="1:7" ht="12" customHeight="1" thickBot="1" x14ac:dyDescent="0.3">
      <c r="A78" s="78"/>
      <c r="B78" s="114"/>
      <c r="C78" s="115" t="s">
        <v>57</v>
      </c>
      <c r="D78" s="116"/>
      <c r="E78" s="117"/>
      <c r="F78" s="73"/>
      <c r="G78" s="75"/>
    </row>
    <row r="79" spans="1:7" ht="12" customHeight="1" x14ac:dyDescent="0.25">
      <c r="A79" s="78"/>
      <c r="B79" s="118" t="s">
        <v>58</v>
      </c>
      <c r="C79" s="119">
        <v>20000</v>
      </c>
      <c r="D79" s="119">
        <v>80</v>
      </c>
      <c r="E79" s="120">
        <v>28000</v>
      </c>
      <c r="F79" s="113"/>
      <c r="G79" s="76"/>
    </row>
    <row r="80" spans="1:7" ht="12" customHeight="1" thickBot="1" x14ac:dyDescent="0.3">
      <c r="A80" s="78"/>
      <c r="B80" s="99" t="s">
        <v>59</v>
      </c>
      <c r="C80" s="100">
        <f>(G54/C79)</f>
        <v>117.7456875</v>
      </c>
      <c r="D80" s="100">
        <f>(G54/D79)</f>
        <v>29436.421875</v>
      </c>
      <c r="E80" s="121">
        <f>(G54/E79)</f>
        <v>84.104062499999998</v>
      </c>
      <c r="F80" s="113"/>
      <c r="G80" s="76"/>
    </row>
    <row r="81" spans="1:7" ht="12" customHeight="1" x14ac:dyDescent="0.25">
      <c r="A81" s="78"/>
      <c r="B81" s="104" t="s">
        <v>60</v>
      </c>
      <c r="C81" s="77"/>
      <c r="D81" s="77"/>
      <c r="E81" s="77"/>
      <c r="F81" s="77"/>
      <c r="G81" s="77"/>
    </row>
    <row r="82" spans="1:7" ht="12.75" customHeight="1" x14ac:dyDescent="0.25">
      <c r="A82" s="78"/>
    </row>
    <row r="83" spans="1:7" ht="12.75" customHeight="1" x14ac:dyDescent="0.25">
      <c r="A83" s="78"/>
    </row>
    <row r="84" spans="1:7" ht="15" customHeight="1" x14ac:dyDescent="0.25">
      <c r="A84" s="78"/>
    </row>
    <row r="85" spans="1:7" ht="12" customHeight="1" x14ac:dyDescent="0.25">
      <c r="A85" s="78"/>
    </row>
    <row r="86" spans="1:7" ht="12" customHeight="1" x14ac:dyDescent="0.25">
      <c r="A86" s="78"/>
    </row>
    <row r="87" spans="1:7" ht="12" customHeight="1" x14ac:dyDescent="0.25">
      <c r="A87" s="78"/>
    </row>
    <row r="88" spans="1:7" ht="12" customHeight="1" x14ac:dyDescent="0.25">
      <c r="A88" s="78"/>
    </row>
    <row r="89" spans="1:7" ht="12" customHeight="1" x14ac:dyDescent="0.25">
      <c r="A89" s="78"/>
    </row>
    <row r="90" spans="1:7" ht="12" customHeight="1" x14ac:dyDescent="0.25">
      <c r="A90" s="78"/>
    </row>
    <row r="91" spans="1:7" ht="12" customHeight="1" x14ac:dyDescent="0.25">
      <c r="A91" s="78"/>
    </row>
    <row r="92" spans="1:7" ht="12.75" customHeight="1" x14ac:dyDescent="0.25">
      <c r="A92" s="78"/>
    </row>
    <row r="93" spans="1:7" ht="12" customHeight="1" x14ac:dyDescent="0.25">
      <c r="A93" s="78"/>
    </row>
    <row r="94" spans="1:7" ht="12.75" customHeight="1" x14ac:dyDescent="0.25">
      <c r="A94" s="78"/>
    </row>
    <row r="95" spans="1:7" ht="12" customHeight="1" x14ac:dyDescent="0.25">
      <c r="A95" s="68"/>
    </row>
    <row r="96" spans="1:7" ht="12" customHeight="1" x14ac:dyDescent="0.25">
      <c r="A96" s="78"/>
    </row>
    <row r="97" spans="1:1" ht="12.75" customHeight="1" x14ac:dyDescent="0.25">
      <c r="A97" s="78"/>
    </row>
    <row r="98" spans="1:1" ht="15.6" customHeight="1" x14ac:dyDescent="0.25">
      <c r="A98" s="78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2023-04-27T20:22:12Z</dcterms:modified>
</cp:coreProperties>
</file>