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PUERTO IBAÑEZ\"/>
    </mc:Choice>
  </mc:AlternateContent>
  <bookViews>
    <workbookView xWindow="0" yWindow="0" windowWidth="20490" windowHeight="7755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29" i="1" l="1"/>
  <c r="C69" i="1" s="1"/>
  <c r="G48" i="1"/>
  <c r="G49" i="1" s="1"/>
  <c r="C72" i="1" s="1"/>
  <c r="G43" i="1"/>
  <c r="G41" i="1"/>
  <c r="G39" i="1"/>
  <c r="G33" i="1"/>
  <c r="G23" i="1"/>
  <c r="G22" i="1"/>
  <c r="G21" i="1"/>
  <c r="G12" i="1"/>
  <c r="G54" i="1" s="1"/>
  <c r="G24" i="1" l="1"/>
  <c r="C68" i="1" s="1"/>
  <c r="G44" i="1"/>
  <c r="C71" i="1" s="1"/>
  <c r="G34" i="1"/>
  <c r="C70" i="1" s="1"/>
  <c r="G51" i="1" l="1"/>
  <c r="G52" i="1" s="1"/>
  <c r="G53" i="1" l="1"/>
  <c r="D79" i="1" s="1"/>
  <c r="C73" i="1"/>
  <c r="G55" i="1"/>
  <c r="C79" i="1"/>
  <c r="E79" i="1"/>
  <c r="C74" i="1" l="1"/>
  <c r="D72" i="1" l="1"/>
  <c r="D68" i="1"/>
  <c r="D74" i="1" s="1"/>
  <c r="D70" i="1"/>
  <c r="D71" i="1"/>
  <c r="D73" i="1"/>
</calcChain>
</file>

<file path=xl/sharedStrings.xml><?xml version="1.0" encoding="utf-8"?>
<sst xmlns="http://schemas.openxmlformats.org/spreadsheetml/2006/main" count="122" uniqueCount="97">
  <si>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</si>
  <si>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</si>
  <si>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</si>
  <si>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</si>
  <si>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</si>
  <si>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</si>
  <si>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</si>
  <si>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</si>
  <si>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</si>
  <si>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</si>
  <si>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</si>
  <si>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</si>
  <si>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</si>
  <si>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</si>
  <si>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</si>
  <si>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</si>
  <si>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</si>
  <si>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</si>
  <si>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</si>
  <si>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</si>
  <si>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</si>
  <si>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</si>
  <si>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</si>
  <si>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</si>
  <si>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</si>
  <si>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</si>
  <si>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</si>
  <si>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</si>
  <si>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</si>
  <si>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</si>
  <si>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</si>
  <si>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</si>
  <si>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Granulada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</si>
  <si>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</si>
  <si>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</si>
  <si>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</si>
  <si>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</si>
  <si>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</si>
  <si>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</si>
  <si>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</si>
  <si>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</si>
  <si>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</si>
  <si>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</si>
  <si>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</si>
  <si>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</si>
  <si>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</si>
  <si>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</si>
  <si>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</si>
  <si>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</si>
  <si>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</si>
  <si>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</si>
  <si>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</si>
  <si>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</si>
  <si>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</si>
  <si>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</si>
  <si>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</si>
  <si>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</si>
  <si>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</si>
  <si>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</si>
  <si>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</si>
  <si>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</si>
  <si>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</si>
  <si>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</si>
  <si>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</si>
  <si>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</si>
  <si>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Traslados </t>
  </si>
  <si>
    <t>AYSEN</t>
  </si>
  <si>
    <t>PRECIO ESPERADO ($)</t>
  </si>
  <si>
    <t>KILOS</t>
  </si>
  <si>
    <t>SFT</t>
  </si>
  <si>
    <t>FERIA</t>
  </si>
  <si>
    <t>MANTENCIONES CERCOS</t>
  </si>
  <si>
    <t>FERTILIZACIONES</t>
  </si>
  <si>
    <t>SEPTIEMBRE-NOVIEMBRE</t>
  </si>
  <si>
    <t>ANUAL</t>
  </si>
  <si>
    <t>Cosecha PASTO</t>
  </si>
  <si>
    <t>DICIEMBRE MARZO</t>
  </si>
  <si>
    <t>ELABORACIÓN</t>
  </si>
  <si>
    <t>azufre</t>
  </si>
  <si>
    <t>FARMACOS</t>
  </si>
  <si>
    <t>MEDICAMENTOS VET</t>
  </si>
  <si>
    <t>CB</t>
  </si>
  <si>
    <t>SEP-OCT</t>
  </si>
  <si>
    <t>OVINOS DOBLE PROPOSITO</t>
  </si>
  <si>
    <t>CORRIEDALE</t>
  </si>
  <si>
    <t>DICIEMBRE-ENERO</t>
  </si>
  <si>
    <t>NOVIEMBRE ENERO</t>
  </si>
  <si>
    <t>ESQUILA</t>
  </si>
  <si>
    <t>LATA</t>
  </si>
  <si>
    <t>ENERO</t>
  </si>
  <si>
    <t>JM</t>
  </si>
  <si>
    <t xml:space="preserve">RENDIMIENTO </t>
  </si>
  <si>
    <t>COSTOS DIRECTOS DE PRODUCCIÓN POR 100 VIENTRES(INCLUYE IVA)</t>
  </si>
  <si>
    <t>Ibañez</t>
  </si>
  <si>
    <t>RIO IBAÑEZ/Puerto ibañez</t>
  </si>
  <si>
    <t>NIEVE - SEQUIA</t>
  </si>
  <si>
    <t>RAZA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</si>
</sst>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[$$-340A]#,##0"/>
    <numFmt numFmtId="169" formatCode="[$$-340A]#,##0.0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6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167" fontId="4" fillId="2" borderId="6" xfId="0" applyNumberFormat="1" applyFont="1" applyFill="1" applyBorder="1" applyAlignment="1"/>
    <xf numFmtId="168" fontId="4" fillId="2" borderId="6" xfId="0" applyNumberFormat="1" applyFont="1" applyFill="1" applyBorder="1" applyAlignment="1">
      <alignment horizontal="right" wrapText="1"/>
    </xf>
    <xf numFmtId="168" fontId="7" fillId="3" borderId="6" xfId="0" applyNumberFormat="1" applyFont="1" applyFill="1" applyBorder="1" applyAlignment="1">
      <alignment vertical="center"/>
    </xf>
    <xf numFmtId="168" fontId="4" fillId="2" borderId="19" xfId="0" applyNumberFormat="1" applyFont="1" applyFill="1" applyBorder="1" applyAlignment="1">
      <alignment horizontal="right" wrapText="1"/>
    </xf>
    <xf numFmtId="169" fontId="4" fillId="2" borderId="6" xfId="0" applyNumberFormat="1" applyFont="1" applyFill="1" applyBorder="1" applyAlignment="1"/>
    <xf numFmtId="169" fontId="9" fillId="3" borderId="15" xfId="0" applyNumberFormat="1" applyFont="1" applyFill="1" applyBorder="1" applyAlignment="1">
      <alignment vertical="center"/>
    </xf>
    <xf numFmtId="168" fontId="4" fillId="2" borderId="6" xfId="0" applyNumberFormat="1" applyFont="1" applyFill="1" applyBorder="1" applyAlignment="1"/>
    <xf numFmtId="168" fontId="4" fillId="2" borderId="19" xfId="0" applyNumberFormat="1" applyFont="1" applyFill="1" applyBorder="1" applyAlignment="1"/>
    <xf numFmtId="168" fontId="9" fillId="3" borderId="15" xfId="0" applyNumberFormat="1" applyFont="1" applyFill="1" applyBorder="1" applyAlignment="1">
      <alignment vertical="center"/>
    </xf>
    <xf numFmtId="168" fontId="2" fillId="2" borderId="18" xfId="0" applyNumberFormat="1" applyFont="1" applyFill="1" applyBorder="1" applyAlignment="1"/>
    <xf numFmtId="168" fontId="2" fillId="2" borderId="2" xfId="0" applyNumberFormat="1" applyFont="1" applyFill="1" applyBorder="1" applyAlignment="1">
      <alignment vertical="center"/>
    </xf>
    <xf numFmtId="168" fontId="1" fillId="3" borderId="13" xfId="0" applyNumberFormat="1" applyFont="1" applyFill="1" applyBorder="1" applyAlignment="1">
      <alignment horizontal="center" vertical="center"/>
    </xf>
    <xf numFmtId="168" fontId="9" fillId="3" borderId="20" xfId="0" applyNumberFormat="1" applyFont="1" applyFill="1" applyBorder="1" applyAlignment="1">
      <alignment vertical="center"/>
    </xf>
    <xf numFmtId="168" fontId="2" fillId="2" borderId="26" xfId="0" applyNumberFormat="1" applyFont="1" applyFill="1" applyBorder="1" applyAlignment="1"/>
    <xf numFmtId="168" fontId="1" fillId="5" borderId="29" xfId="0" applyNumberFormat="1" applyFont="1" applyFill="1" applyBorder="1" applyAlignment="1">
      <alignment vertical="center"/>
    </xf>
    <xf numFmtId="168" fontId="1" fillId="3" borderId="31" xfId="0" applyNumberFormat="1" applyFont="1" applyFill="1" applyBorder="1" applyAlignment="1">
      <alignment vertical="center"/>
    </xf>
    <xf numFmtId="168" fontId="1" fillId="5" borderId="31" xfId="0" applyNumberFormat="1" applyFont="1" applyFill="1" applyBorder="1" applyAlignment="1">
      <alignment vertical="center"/>
    </xf>
    <xf numFmtId="168" fontId="1" fillId="6" borderId="34" xfId="0" applyNumberFormat="1" applyFont="1" applyFill="1" applyBorder="1" applyAlignment="1">
      <alignment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50" zoomScaleNormal="150" workbookViewId="0">
      <selection activeCell="K11" sqref="K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83</v>
      </c>
      <c r="D9" s="8"/>
      <c r="E9" s="156" t="s">
        <v>91</v>
      </c>
      <c r="F9" s="157"/>
      <c r="G9" s="9">
        <v>60</v>
      </c>
    </row>
    <row r="10" spans="1:7" ht="38.25" customHeight="1" x14ac:dyDescent="0.25">
      <c r="A10" s="5"/>
      <c r="B10" s="10" t="s">
        <v>96</v>
      </c>
      <c r="C10" s="11" t="s">
        <v>84</v>
      </c>
      <c r="D10" s="12"/>
      <c r="E10" s="154" t="s">
        <v>1</v>
      </c>
      <c r="F10" s="155"/>
      <c r="G10" s="14" t="s">
        <v>85</v>
      </c>
    </row>
    <row r="11" spans="1:7" ht="18" customHeight="1" x14ac:dyDescent="0.25">
      <c r="A11" s="5"/>
      <c r="B11" s="10" t="s">
        <v>2</v>
      </c>
      <c r="C11" s="14" t="s">
        <v>3</v>
      </c>
      <c r="D11" s="12"/>
      <c r="E11" s="154" t="s">
        <v>67</v>
      </c>
      <c r="F11" s="155"/>
      <c r="G11" s="134">
        <v>80000</v>
      </c>
    </row>
    <row r="12" spans="1:7" ht="11.25" customHeight="1" x14ac:dyDescent="0.25">
      <c r="A12" s="5"/>
      <c r="B12" s="10" t="s">
        <v>4</v>
      </c>
      <c r="C12" s="15" t="s">
        <v>66</v>
      </c>
      <c r="D12" s="12"/>
      <c r="E12" s="16" t="s">
        <v>5</v>
      </c>
      <c r="F12" s="17"/>
      <c r="G12" s="18">
        <f>(G9*G11)</f>
        <v>4800000</v>
      </c>
    </row>
    <row r="13" spans="1:7" ht="11.25" customHeight="1" x14ac:dyDescent="0.25">
      <c r="A13" s="5"/>
      <c r="B13" s="10" t="s">
        <v>6</v>
      </c>
      <c r="C13" s="14" t="s">
        <v>93</v>
      </c>
      <c r="D13" s="12"/>
      <c r="E13" s="154" t="s">
        <v>7</v>
      </c>
      <c r="F13" s="155"/>
      <c r="G13" s="14" t="s">
        <v>70</v>
      </c>
    </row>
    <row r="14" spans="1:7" ht="13.5" customHeight="1" x14ac:dyDescent="0.25">
      <c r="A14" s="5"/>
      <c r="B14" s="10" t="s">
        <v>8</v>
      </c>
      <c r="C14" s="14" t="s">
        <v>94</v>
      </c>
      <c r="D14" s="12"/>
      <c r="E14" s="154" t="s">
        <v>9</v>
      </c>
      <c r="F14" s="155"/>
      <c r="G14" s="14" t="s">
        <v>86</v>
      </c>
    </row>
    <row r="15" spans="1:7" ht="25.5" customHeight="1" x14ac:dyDescent="0.25">
      <c r="A15" s="5"/>
      <c r="B15" s="10" t="s">
        <v>10</v>
      </c>
      <c r="C15" s="19">
        <v>45007</v>
      </c>
      <c r="D15" s="12"/>
      <c r="E15" s="158" t="s">
        <v>11</v>
      </c>
      <c r="F15" s="159"/>
      <c r="G15" s="15" t="s">
        <v>95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60" t="s">
        <v>92</v>
      </c>
      <c r="C17" s="161"/>
      <c r="D17" s="161"/>
      <c r="E17" s="161"/>
      <c r="F17" s="161"/>
      <c r="G17" s="161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12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25"/>
      <c r="B21" s="13" t="s">
        <v>71</v>
      </c>
      <c r="C21" s="33" t="s">
        <v>19</v>
      </c>
      <c r="D21" s="34">
        <v>35</v>
      </c>
      <c r="E21" s="13" t="s">
        <v>74</v>
      </c>
      <c r="F21" s="135">
        <v>22000</v>
      </c>
      <c r="G21" s="135">
        <f>(D21*F21)</f>
        <v>770000</v>
      </c>
    </row>
    <row r="22" spans="1:7" ht="25.5" customHeight="1" x14ac:dyDescent="0.25">
      <c r="A22" s="25"/>
      <c r="B22" s="13" t="s">
        <v>72</v>
      </c>
      <c r="C22" s="33" t="s">
        <v>19</v>
      </c>
      <c r="D22" s="34">
        <v>20</v>
      </c>
      <c r="E22" s="13" t="s">
        <v>73</v>
      </c>
      <c r="F22" s="135">
        <v>22000</v>
      </c>
      <c r="G22" s="135">
        <f>(D22*F22)</f>
        <v>440000</v>
      </c>
    </row>
    <row r="23" spans="1:7" ht="12.75" customHeight="1" x14ac:dyDescent="0.25">
      <c r="A23" s="25"/>
      <c r="B23" s="13" t="s">
        <v>87</v>
      </c>
      <c r="C23" s="33" t="s">
        <v>88</v>
      </c>
      <c r="D23" s="34">
        <v>100</v>
      </c>
      <c r="E23" s="13" t="s">
        <v>89</v>
      </c>
      <c r="F23" s="135">
        <v>1200</v>
      </c>
      <c r="G23" s="135">
        <f>(D23*F23)</f>
        <v>120000</v>
      </c>
    </row>
    <row r="24" spans="1:7" ht="12.75" customHeight="1" x14ac:dyDescent="0.25">
      <c r="A24" s="25"/>
      <c r="B24" s="35" t="s">
        <v>20</v>
      </c>
      <c r="C24" s="36"/>
      <c r="D24" s="36"/>
      <c r="E24" s="36"/>
      <c r="F24" s="37"/>
      <c r="G24" s="136">
        <f>SUM(G21:G23)</f>
        <v>1330000</v>
      </c>
    </row>
    <row r="25" spans="1:7" ht="12" customHeight="1" x14ac:dyDescent="0.25">
      <c r="A25" s="2"/>
      <c r="B25" s="26"/>
      <c r="C25" s="28"/>
      <c r="D25" s="28"/>
      <c r="E25" s="28"/>
      <c r="F25" s="38"/>
      <c r="G25" s="38"/>
    </row>
    <row r="26" spans="1:7" ht="12" customHeight="1" x14ac:dyDescent="0.25">
      <c r="A26" s="5"/>
      <c r="B26" s="39" t="s">
        <v>21</v>
      </c>
      <c r="C26" s="40"/>
      <c r="D26" s="41"/>
      <c r="E26" s="41"/>
      <c r="F26" s="42"/>
      <c r="G26" s="42"/>
    </row>
    <row r="27" spans="1:7" ht="24" customHeight="1" x14ac:dyDescent="0.25">
      <c r="A27" s="5"/>
      <c r="B27" s="43" t="s">
        <v>13</v>
      </c>
      <c r="C27" s="44" t="s">
        <v>14</v>
      </c>
      <c r="D27" s="44" t="s">
        <v>15</v>
      </c>
      <c r="E27" s="43" t="s">
        <v>16</v>
      </c>
      <c r="F27" s="44" t="s">
        <v>17</v>
      </c>
      <c r="G27" s="43" t="s">
        <v>18</v>
      </c>
    </row>
    <row r="28" spans="1:7" ht="12" customHeight="1" x14ac:dyDescent="0.25">
      <c r="A28" s="5"/>
      <c r="B28" s="45"/>
      <c r="C28" s="46"/>
      <c r="D28" s="46"/>
      <c r="E28" s="46"/>
      <c r="F28" s="131"/>
      <c r="G28" s="131"/>
    </row>
    <row r="29" spans="1:7" ht="12" customHeight="1" x14ac:dyDescent="0.25">
      <c r="A29" s="5"/>
      <c r="B29" s="47" t="s">
        <v>22</v>
      </c>
      <c r="C29" s="48"/>
      <c r="D29" s="48"/>
      <c r="E29" s="48"/>
      <c r="F29" s="49"/>
      <c r="G29" s="132">
        <f>SUM(G28)</f>
        <v>0</v>
      </c>
    </row>
    <row r="30" spans="1:7" ht="12" customHeight="1" x14ac:dyDescent="0.25">
      <c r="A30" s="2"/>
      <c r="B30" s="50"/>
      <c r="C30" s="51"/>
      <c r="D30" s="51"/>
      <c r="E30" s="51"/>
      <c r="F30" s="52"/>
      <c r="G30" s="52"/>
    </row>
    <row r="31" spans="1:7" ht="12" customHeight="1" x14ac:dyDescent="0.25">
      <c r="A31" s="5"/>
      <c r="B31" s="39" t="s">
        <v>23</v>
      </c>
      <c r="C31" s="40"/>
      <c r="D31" s="41"/>
      <c r="E31" s="41"/>
      <c r="F31" s="42"/>
      <c r="G31" s="42"/>
    </row>
    <row r="32" spans="1:7" ht="24" customHeight="1" x14ac:dyDescent="0.25">
      <c r="A32" s="5"/>
      <c r="B32" s="53" t="s">
        <v>13</v>
      </c>
      <c r="C32" s="53" t="s">
        <v>14</v>
      </c>
      <c r="D32" s="53" t="s">
        <v>77</v>
      </c>
      <c r="E32" s="53" t="s">
        <v>16</v>
      </c>
      <c r="F32" s="54" t="s">
        <v>17</v>
      </c>
      <c r="G32" s="53" t="s">
        <v>18</v>
      </c>
    </row>
    <row r="33" spans="1:7" ht="12.75" customHeight="1" x14ac:dyDescent="0.25">
      <c r="A33" s="25"/>
      <c r="B33" s="55" t="s">
        <v>75</v>
      </c>
      <c r="C33" s="56" t="s">
        <v>90</v>
      </c>
      <c r="D33" s="57">
        <v>2.2999999999999998</v>
      </c>
      <c r="E33" s="58" t="s">
        <v>76</v>
      </c>
      <c r="F33" s="137">
        <v>200000</v>
      </c>
      <c r="G33" s="137">
        <f t="shared" ref="G33" si="0">(D33*F33)</f>
        <v>459999.99999999994</v>
      </c>
    </row>
    <row r="34" spans="1:7" ht="12.75" customHeight="1" x14ac:dyDescent="0.25">
      <c r="A34" s="25"/>
      <c r="B34" s="59" t="s">
        <v>26</v>
      </c>
      <c r="C34" s="60"/>
      <c r="D34" s="60"/>
      <c r="E34" s="60"/>
      <c r="F34" s="61"/>
      <c r="G34" s="62">
        <f>SUM(G33:G33)</f>
        <v>459999.99999999994</v>
      </c>
    </row>
    <row r="35" spans="1:7" ht="12.75" customHeight="1" x14ac:dyDescent="0.25">
      <c r="A35" s="25"/>
      <c r="B35" s="50"/>
      <c r="C35" s="51"/>
      <c r="D35" s="51"/>
      <c r="E35" s="51"/>
      <c r="F35" s="52"/>
      <c r="G35" s="52"/>
    </row>
    <row r="36" spans="1:7" ht="12.75" customHeight="1" x14ac:dyDescent="0.25">
      <c r="A36" s="25"/>
      <c r="B36" s="39" t="s">
        <v>27</v>
      </c>
      <c r="C36" s="40"/>
      <c r="D36" s="41"/>
      <c r="E36" s="41"/>
      <c r="F36" s="42"/>
      <c r="G36" s="42"/>
    </row>
    <row r="37" spans="1:7" ht="24" x14ac:dyDescent="0.25">
      <c r="A37" s="25"/>
      <c r="B37" s="54" t="s">
        <v>28</v>
      </c>
      <c r="C37" s="54" t="s">
        <v>29</v>
      </c>
      <c r="D37" s="54" t="s">
        <v>30</v>
      </c>
      <c r="E37" s="54" t="s">
        <v>16</v>
      </c>
      <c r="F37" s="54" t="s">
        <v>17</v>
      </c>
      <c r="G37" s="54" t="s">
        <v>18</v>
      </c>
    </row>
    <row r="38" spans="1:7" ht="12.75" customHeight="1" x14ac:dyDescent="0.25">
      <c r="A38" s="25"/>
      <c r="B38" s="66" t="s">
        <v>31</v>
      </c>
      <c r="C38" s="67"/>
      <c r="D38" s="17"/>
      <c r="E38" s="67"/>
      <c r="F38" s="138"/>
      <c r="G38" s="138"/>
    </row>
    <row r="39" spans="1:7" ht="25.5" customHeight="1" x14ac:dyDescent="0.25">
      <c r="A39" s="25"/>
      <c r="B39" s="16" t="s">
        <v>32</v>
      </c>
      <c r="C39" s="63" t="s">
        <v>33</v>
      </c>
      <c r="D39" s="64">
        <v>200</v>
      </c>
      <c r="E39" s="63" t="s">
        <v>24</v>
      </c>
      <c r="F39" s="140">
        <v>1150</v>
      </c>
      <c r="G39" s="140">
        <f>(D39*F39)</f>
        <v>230000</v>
      </c>
    </row>
    <row r="40" spans="1:7" ht="25.5" customHeight="1" x14ac:dyDescent="0.25">
      <c r="A40" s="25"/>
      <c r="B40" s="133" t="s">
        <v>78</v>
      </c>
      <c r="C40" s="63" t="s">
        <v>68</v>
      </c>
      <c r="D40" s="64">
        <v>25</v>
      </c>
      <c r="E40" s="63" t="s">
        <v>24</v>
      </c>
      <c r="F40" s="140">
        <v>1315</v>
      </c>
      <c r="G40" s="140">
        <f>(D40*F40)</f>
        <v>32875</v>
      </c>
    </row>
    <row r="41" spans="1:7" ht="25.5" customHeight="1" x14ac:dyDescent="0.25">
      <c r="A41" s="25"/>
      <c r="B41" s="16" t="s">
        <v>69</v>
      </c>
      <c r="C41" s="63" t="s">
        <v>34</v>
      </c>
      <c r="D41" s="64">
        <v>200</v>
      </c>
      <c r="E41" s="63" t="s">
        <v>24</v>
      </c>
      <c r="F41" s="140">
        <v>1180</v>
      </c>
      <c r="G41" s="140">
        <f>(D41*F41)</f>
        <v>236000</v>
      </c>
    </row>
    <row r="42" spans="1:7" ht="12.75" customHeight="1" x14ac:dyDescent="0.25">
      <c r="A42" s="25"/>
      <c r="B42" s="66" t="s">
        <v>79</v>
      </c>
      <c r="C42" s="67"/>
      <c r="D42" s="17"/>
      <c r="E42" s="67"/>
      <c r="F42" s="140"/>
      <c r="G42" s="140"/>
    </row>
    <row r="43" spans="1:7" ht="12.75" customHeight="1" x14ac:dyDescent="0.25">
      <c r="A43" s="25"/>
      <c r="B43" s="68" t="s">
        <v>80</v>
      </c>
      <c r="C43" s="69" t="s">
        <v>81</v>
      </c>
      <c r="D43" s="70">
        <v>30</v>
      </c>
      <c r="E43" s="69" t="s">
        <v>82</v>
      </c>
      <c r="F43" s="141">
        <v>2800</v>
      </c>
      <c r="G43" s="141">
        <f>(D43*F43)</f>
        <v>84000</v>
      </c>
    </row>
    <row r="44" spans="1:7" ht="12.75" customHeight="1" x14ac:dyDescent="0.25">
      <c r="A44" s="25"/>
      <c r="B44" s="71" t="s">
        <v>35</v>
      </c>
      <c r="C44" s="72"/>
      <c r="D44" s="72"/>
      <c r="E44" s="72"/>
      <c r="F44" s="139"/>
      <c r="G44" s="142">
        <f>SUM(G38:G43)</f>
        <v>582875</v>
      </c>
    </row>
    <row r="45" spans="1:7" ht="25.5" customHeight="1" x14ac:dyDescent="0.25">
      <c r="A45" s="25"/>
      <c r="B45" s="50"/>
      <c r="C45" s="51"/>
      <c r="D45" s="51"/>
      <c r="E45" s="73"/>
      <c r="F45" s="52"/>
      <c r="G45" s="143"/>
    </row>
    <row r="46" spans="1:7" ht="12.75" customHeight="1" x14ac:dyDescent="0.25">
      <c r="A46" s="25"/>
      <c r="B46" s="39" t="s">
        <v>36</v>
      </c>
      <c r="C46" s="40"/>
      <c r="D46" s="41"/>
      <c r="E46" s="41"/>
      <c r="F46" s="42"/>
      <c r="G46" s="144"/>
    </row>
    <row r="47" spans="1:7" ht="24" x14ac:dyDescent="0.25">
      <c r="A47" s="5"/>
      <c r="B47" s="53" t="s">
        <v>37</v>
      </c>
      <c r="C47" s="54" t="s">
        <v>29</v>
      </c>
      <c r="D47" s="54" t="s">
        <v>30</v>
      </c>
      <c r="E47" s="53" t="s">
        <v>16</v>
      </c>
      <c r="F47" s="54" t="s">
        <v>17</v>
      </c>
      <c r="G47" s="145" t="s">
        <v>18</v>
      </c>
    </row>
    <row r="48" spans="1:7" ht="12" customHeight="1" x14ac:dyDescent="0.25">
      <c r="A48" s="2"/>
      <c r="B48" s="13" t="s">
        <v>65</v>
      </c>
      <c r="C48" s="63" t="s">
        <v>34</v>
      </c>
      <c r="D48" s="65">
        <v>15000</v>
      </c>
      <c r="E48" s="33" t="s">
        <v>25</v>
      </c>
      <c r="F48" s="74">
        <v>25</v>
      </c>
      <c r="G48" s="140">
        <f>(D48*F48)</f>
        <v>375000</v>
      </c>
    </row>
    <row r="49" spans="1:11" ht="12" customHeight="1" x14ac:dyDescent="0.25">
      <c r="A49" s="5"/>
      <c r="B49" s="75" t="s">
        <v>38</v>
      </c>
      <c r="C49" s="76"/>
      <c r="D49" s="76"/>
      <c r="E49" s="76"/>
      <c r="F49" s="77"/>
      <c r="G49" s="146">
        <f>SUM(G48)</f>
        <v>375000</v>
      </c>
    </row>
    <row r="50" spans="1:11" ht="12" customHeight="1" x14ac:dyDescent="0.25">
      <c r="A50" s="5"/>
      <c r="B50" s="93"/>
      <c r="C50" s="93"/>
      <c r="D50" s="93"/>
      <c r="E50" s="93"/>
      <c r="F50" s="94"/>
      <c r="G50" s="147"/>
    </row>
    <row r="51" spans="1:11" ht="24" customHeight="1" x14ac:dyDescent="0.25">
      <c r="A51" s="5"/>
      <c r="B51" s="95" t="s">
        <v>39</v>
      </c>
      <c r="C51" s="96"/>
      <c r="D51" s="96"/>
      <c r="E51" s="96"/>
      <c r="F51" s="96"/>
      <c r="G51" s="148">
        <f>G24+G29+G34+G44+G49</f>
        <v>2747875</v>
      </c>
      <c r="K51" s="130"/>
    </row>
    <row r="52" spans="1:11" ht="12.75" customHeight="1" x14ac:dyDescent="0.25">
      <c r="A52" s="25"/>
      <c r="B52" s="97" t="s">
        <v>40</v>
      </c>
      <c r="C52" s="79"/>
      <c r="D52" s="79"/>
      <c r="E52" s="79"/>
      <c r="F52" s="79"/>
      <c r="G52" s="149">
        <f>G51*0.05</f>
        <v>137393.75</v>
      </c>
      <c r="K52" s="130"/>
    </row>
    <row r="53" spans="1:11" ht="12.75" customHeight="1" x14ac:dyDescent="0.25">
      <c r="A53" s="25"/>
      <c r="B53" s="98" t="s">
        <v>41</v>
      </c>
      <c r="C53" s="78"/>
      <c r="D53" s="78"/>
      <c r="E53" s="78"/>
      <c r="F53" s="78"/>
      <c r="G53" s="150">
        <f>G52+G51</f>
        <v>2885268.75</v>
      </c>
    </row>
    <row r="54" spans="1:11" ht="12.75" customHeight="1" x14ac:dyDescent="0.25">
      <c r="A54" s="25"/>
      <c r="B54" s="97" t="s">
        <v>42</v>
      </c>
      <c r="C54" s="79"/>
      <c r="D54" s="79"/>
      <c r="E54" s="79"/>
      <c r="F54" s="79"/>
      <c r="G54" s="149">
        <f>G12</f>
        <v>4800000</v>
      </c>
    </row>
    <row r="55" spans="1:11" ht="12.75" customHeight="1" x14ac:dyDescent="0.25">
      <c r="A55" s="25"/>
      <c r="B55" s="99" t="s">
        <v>43</v>
      </c>
      <c r="C55" s="100"/>
      <c r="D55" s="100"/>
      <c r="E55" s="100"/>
      <c r="F55" s="100"/>
      <c r="G55" s="151">
        <f>G54-G53</f>
        <v>1914731.25</v>
      </c>
    </row>
    <row r="56" spans="1:11" ht="12.75" customHeight="1" x14ac:dyDescent="0.25">
      <c r="A56" s="25"/>
      <c r="B56" s="91" t="s">
        <v>44</v>
      </c>
      <c r="C56" s="92"/>
      <c r="D56" s="92"/>
      <c r="E56" s="92"/>
      <c r="F56" s="92"/>
      <c r="G56" s="87"/>
    </row>
    <row r="57" spans="1:11" ht="12.75" customHeight="1" thickBot="1" x14ac:dyDescent="0.3">
      <c r="A57" s="25"/>
      <c r="B57" s="101"/>
      <c r="C57" s="92"/>
      <c r="D57" s="92"/>
      <c r="E57" s="92"/>
      <c r="F57" s="92"/>
      <c r="G57" s="87"/>
    </row>
    <row r="58" spans="1:11" ht="12.75" customHeight="1" x14ac:dyDescent="0.25">
      <c r="A58" s="25"/>
      <c r="B58" s="113" t="s">
        <v>45</v>
      </c>
      <c r="C58" s="114"/>
      <c r="D58" s="114"/>
      <c r="E58" s="114"/>
      <c r="F58" s="115"/>
      <c r="G58" s="87"/>
    </row>
    <row r="59" spans="1:11" ht="12.75" customHeight="1" x14ac:dyDescent="0.25">
      <c r="A59" s="25"/>
      <c r="B59" s="116" t="s">
        <v>46</v>
      </c>
      <c r="C59" s="89"/>
      <c r="D59" s="89"/>
      <c r="E59" s="89"/>
      <c r="F59" s="117"/>
      <c r="G59" s="87"/>
    </row>
    <row r="60" spans="1:11" ht="12.75" customHeight="1" x14ac:dyDescent="0.25">
      <c r="A60" s="25"/>
      <c r="B60" s="116" t="s">
        <v>47</v>
      </c>
      <c r="C60" s="89"/>
      <c r="D60" s="89"/>
      <c r="E60" s="89"/>
      <c r="F60" s="117"/>
      <c r="G60" s="87"/>
    </row>
    <row r="61" spans="1:11" ht="12.75" customHeight="1" x14ac:dyDescent="0.25">
      <c r="A61" s="25"/>
      <c r="B61" s="116" t="s">
        <v>48</v>
      </c>
      <c r="C61" s="89"/>
      <c r="D61" s="89"/>
      <c r="E61" s="89"/>
      <c r="F61" s="117"/>
      <c r="G61" s="87"/>
    </row>
    <row r="62" spans="1:11" ht="13.5" customHeight="1" x14ac:dyDescent="0.25">
      <c r="A62" s="5"/>
      <c r="B62" s="116" t="s">
        <v>49</v>
      </c>
      <c r="C62" s="89"/>
      <c r="D62" s="89"/>
      <c r="E62" s="89"/>
      <c r="F62" s="117"/>
      <c r="G62" s="87"/>
    </row>
    <row r="63" spans="1:11" ht="12" customHeight="1" x14ac:dyDescent="0.25">
      <c r="A63" s="2"/>
      <c r="B63" s="116" t="s">
        <v>50</v>
      </c>
      <c r="C63" s="89"/>
      <c r="D63" s="89"/>
      <c r="E63" s="89"/>
      <c r="F63" s="117"/>
      <c r="G63" s="87"/>
    </row>
    <row r="64" spans="1:11" ht="12" customHeight="1" thickBot="1" x14ac:dyDescent="0.3">
      <c r="A64" s="5"/>
      <c r="B64" s="118" t="s">
        <v>51</v>
      </c>
      <c r="C64" s="119"/>
      <c r="D64" s="119"/>
      <c r="E64" s="119"/>
      <c r="F64" s="120"/>
      <c r="G64" s="87"/>
    </row>
    <row r="65" spans="1:7" ht="24" customHeight="1" x14ac:dyDescent="0.25">
      <c r="A65" s="5"/>
      <c r="B65" s="111"/>
      <c r="C65" s="89"/>
      <c r="D65" s="89"/>
      <c r="E65" s="89"/>
      <c r="F65" s="89"/>
      <c r="G65" s="87"/>
    </row>
    <row r="66" spans="1:7" ht="12.75" customHeight="1" thickBot="1" x14ac:dyDescent="0.3">
      <c r="A66" s="25"/>
      <c r="B66" s="152" t="s">
        <v>52</v>
      </c>
      <c r="C66" s="153"/>
      <c r="D66" s="110"/>
      <c r="E66" s="81"/>
      <c r="F66" s="81"/>
      <c r="G66" s="87"/>
    </row>
    <row r="67" spans="1:7" ht="13.5" customHeight="1" x14ac:dyDescent="0.25">
      <c r="A67" s="5"/>
      <c r="B67" s="103" t="s">
        <v>37</v>
      </c>
      <c r="C67" s="82" t="s">
        <v>53</v>
      </c>
      <c r="D67" s="104" t="s">
        <v>54</v>
      </c>
      <c r="E67" s="81"/>
      <c r="F67" s="81"/>
      <c r="G67" s="87"/>
    </row>
    <row r="68" spans="1:7" ht="12" customHeight="1" x14ac:dyDescent="0.25">
      <c r="A68" s="2"/>
      <c r="B68" s="105" t="s">
        <v>55</v>
      </c>
      <c r="C68" s="83">
        <f>+G24</f>
        <v>1330000</v>
      </c>
      <c r="D68" s="106">
        <f>(C68/C74)</f>
        <v>0.46096225871506769</v>
      </c>
      <c r="E68" s="81"/>
      <c r="F68" s="81"/>
      <c r="G68" s="87"/>
    </row>
    <row r="69" spans="1:7" ht="12" customHeight="1" x14ac:dyDescent="0.25">
      <c r="A69" s="90"/>
      <c r="B69" s="105" t="s">
        <v>56</v>
      </c>
      <c r="C69" s="83">
        <f>+G29</f>
        <v>0</v>
      </c>
      <c r="D69" s="106">
        <v>0</v>
      </c>
      <c r="E69" s="81"/>
      <c r="F69" s="81"/>
      <c r="G69" s="87"/>
    </row>
    <row r="70" spans="1:7" ht="12" customHeight="1" x14ac:dyDescent="0.25">
      <c r="A70" s="90"/>
      <c r="B70" s="105" t="s">
        <v>57</v>
      </c>
      <c r="C70" s="83">
        <f>+G34</f>
        <v>459999.99999999994</v>
      </c>
      <c r="D70" s="106">
        <f>(C70/C74)</f>
        <v>0.15943055564581288</v>
      </c>
      <c r="E70" s="81"/>
      <c r="F70" s="81"/>
      <c r="G70" s="87"/>
    </row>
    <row r="71" spans="1:7" ht="12" customHeight="1" x14ac:dyDescent="0.25">
      <c r="A71" s="90"/>
      <c r="B71" s="105" t="s">
        <v>28</v>
      </c>
      <c r="C71" s="83">
        <f>+G44</f>
        <v>582875</v>
      </c>
      <c r="D71" s="106">
        <f>(C71/C74)</f>
        <v>0.20201757635228954</v>
      </c>
      <c r="E71" s="81"/>
      <c r="F71" s="81"/>
      <c r="G71" s="87"/>
    </row>
    <row r="72" spans="1:7" ht="12" customHeight="1" x14ac:dyDescent="0.25">
      <c r="A72" s="90"/>
      <c r="B72" s="105" t="s">
        <v>58</v>
      </c>
      <c r="C72" s="84">
        <f>+G49</f>
        <v>375000</v>
      </c>
      <c r="D72" s="106">
        <f>(C72/C74)</f>
        <v>0.12997056166778226</v>
      </c>
      <c r="E72" s="86"/>
      <c r="F72" s="86"/>
      <c r="G72" s="87"/>
    </row>
    <row r="73" spans="1:7" ht="12" customHeight="1" x14ac:dyDescent="0.25">
      <c r="A73" s="90"/>
      <c r="B73" s="105" t="s">
        <v>59</v>
      </c>
      <c r="C73" s="84">
        <f>+G52</f>
        <v>137393.75</v>
      </c>
      <c r="D73" s="106">
        <f>(C73/C74)</f>
        <v>4.7619047619047616E-2</v>
      </c>
      <c r="E73" s="86"/>
      <c r="F73" s="86"/>
      <c r="G73" s="87"/>
    </row>
    <row r="74" spans="1:7" ht="12" customHeight="1" thickBot="1" x14ac:dyDescent="0.3">
      <c r="A74" s="90"/>
      <c r="B74" s="107" t="s">
        <v>60</v>
      </c>
      <c r="C74" s="108">
        <f>SUM(C68:C73)</f>
        <v>2885268.75</v>
      </c>
      <c r="D74" s="109">
        <f>SUM(D68:D73)</f>
        <v>1</v>
      </c>
      <c r="E74" s="86"/>
      <c r="F74" s="86"/>
      <c r="G74" s="87"/>
    </row>
    <row r="75" spans="1:7" ht="12.75" customHeight="1" x14ac:dyDescent="0.25">
      <c r="A75" s="90"/>
      <c r="B75" s="101"/>
      <c r="C75" s="92"/>
      <c r="D75" s="92"/>
      <c r="E75" s="92"/>
      <c r="F75" s="92"/>
      <c r="G75" s="87"/>
    </row>
    <row r="76" spans="1:7" ht="12" customHeight="1" x14ac:dyDescent="0.25">
      <c r="A76" s="90"/>
      <c r="B76" s="102"/>
      <c r="C76" s="92"/>
      <c r="D76" s="92"/>
      <c r="E76" s="92"/>
      <c r="F76" s="92"/>
      <c r="G76" s="87"/>
    </row>
    <row r="77" spans="1:7" ht="12" customHeight="1" thickBot="1" x14ac:dyDescent="0.3">
      <c r="A77" s="90"/>
      <c r="B77" s="122"/>
      <c r="C77" s="123" t="s">
        <v>61</v>
      </c>
      <c r="D77" s="124"/>
      <c r="E77" s="125"/>
      <c r="F77" s="85"/>
      <c r="G77" s="87"/>
    </row>
    <row r="78" spans="1:7" ht="12" customHeight="1" x14ac:dyDescent="0.25">
      <c r="A78" s="90"/>
      <c r="B78" s="126" t="s">
        <v>62</v>
      </c>
      <c r="C78" s="127">
        <v>140</v>
      </c>
      <c r="D78" s="127">
        <v>150</v>
      </c>
      <c r="E78" s="128">
        <v>160</v>
      </c>
      <c r="F78" s="121"/>
      <c r="G78" s="88"/>
    </row>
    <row r="79" spans="1:7" ht="12" customHeight="1" thickBot="1" x14ac:dyDescent="0.3">
      <c r="A79" s="90"/>
      <c r="B79" s="107" t="s">
        <v>63</v>
      </c>
      <c r="C79" s="108">
        <f>(G53/C78)</f>
        <v>20609.0625</v>
      </c>
      <c r="D79" s="108">
        <f>(G53/D78)</f>
        <v>19235.125</v>
      </c>
      <c r="E79" s="129">
        <f>(G53/E78)</f>
        <v>18032.9296875</v>
      </c>
      <c r="F79" s="121"/>
      <c r="G79" s="88"/>
    </row>
    <row r="80" spans="1:7" ht="12" customHeight="1" x14ac:dyDescent="0.25">
      <c r="A80" s="90"/>
      <c r="B80" s="112" t="s">
        <v>64</v>
      </c>
      <c r="C80" s="89"/>
      <c r="D80" s="89"/>
      <c r="E80" s="89"/>
      <c r="F80" s="89"/>
      <c r="G80" s="89"/>
    </row>
    <row r="81" spans="1:1" ht="12" customHeight="1" x14ac:dyDescent="0.25">
      <c r="A81" s="90"/>
    </row>
    <row r="82" spans="1:1" ht="12.75" customHeight="1" x14ac:dyDescent="0.25">
      <c r="A82" s="90"/>
    </row>
    <row r="83" spans="1:1" ht="12.75" customHeight="1" x14ac:dyDescent="0.25">
      <c r="A83" s="90"/>
    </row>
    <row r="84" spans="1:1" ht="15" customHeight="1" x14ac:dyDescent="0.25">
      <c r="A84" s="90"/>
    </row>
    <row r="85" spans="1:1" ht="12" customHeight="1" x14ac:dyDescent="0.25">
      <c r="A85" s="90"/>
    </row>
    <row r="86" spans="1:1" ht="12" customHeight="1" x14ac:dyDescent="0.25">
      <c r="A86" s="90"/>
    </row>
    <row r="87" spans="1:1" ht="12" customHeight="1" x14ac:dyDescent="0.25">
      <c r="A87" s="90"/>
    </row>
    <row r="88" spans="1:1" ht="12" customHeight="1" x14ac:dyDescent="0.25">
      <c r="A88" s="90"/>
    </row>
    <row r="89" spans="1:1" ht="12" customHeight="1" x14ac:dyDescent="0.25">
      <c r="A89" s="90"/>
    </row>
    <row r="90" spans="1:1" ht="12" customHeight="1" x14ac:dyDescent="0.25">
      <c r="A90" s="90"/>
    </row>
    <row r="91" spans="1:1" ht="12" customHeight="1" x14ac:dyDescent="0.25">
      <c r="A91" s="90"/>
    </row>
    <row r="92" spans="1:1" ht="12.75" customHeight="1" x14ac:dyDescent="0.25">
      <c r="A92" s="90"/>
    </row>
    <row r="93" spans="1:1" ht="12" customHeight="1" x14ac:dyDescent="0.25">
      <c r="A93" s="90"/>
    </row>
    <row r="94" spans="1:1" ht="12.75" customHeight="1" x14ac:dyDescent="0.25">
      <c r="A94" s="90"/>
    </row>
    <row r="95" spans="1:1" ht="12" customHeight="1" x14ac:dyDescent="0.25">
      <c r="A95" s="80"/>
    </row>
    <row r="96" spans="1:1" ht="12" customHeight="1" x14ac:dyDescent="0.25">
      <c r="A96" s="90"/>
    </row>
    <row r="97" spans="1:1" ht="12.75" customHeight="1" x14ac:dyDescent="0.25">
      <c r="A97" s="90"/>
    </row>
    <row r="98" spans="1:1" ht="15.6" customHeight="1" x14ac:dyDescent="0.25">
      <c r="A98" s="90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2023-04-27T20:32:02Z</dcterms:modified>
</cp:coreProperties>
</file>