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Palta Hass" sheetId="26" r:id="rId1"/>
  </sheets>
  <definedNames>
    <definedName name="_xlnm.Print_Area" localSheetId="0">'Palta Hass'!$A$1:$G$89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6" l="1"/>
  <c r="D87" i="26"/>
  <c r="G21" i="26" l="1"/>
  <c r="C78" i="26" l="1"/>
  <c r="G57" i="26"/>
  <c r="G56" i="26"/>
  <c r="G51" i="26"/>
  <c r="G49" i="26"/>
  <c r="G47" i="26"/>
  <c r="G46" i="26"/>
  <c r="G45" i="26"/>
  <c r="G44" i="26"/>
  <c r="G43" i="26"/>
  <c r="G37" i="26"/>
  <c r="G36" i="26"/>
  <c r="G26" i="26"/>
  <c r="G25" i="26"/>
  <c r="G24" i="26"/>
  <c r="G23" i="26"/>
  <c r="G22" i="26"/>
  <c r="G63" i="26"/>
  <c r="G58" i="26" l="1"/>
  <c r="C81" i="26" s="1"/>
  <c r="G38" i="26"/>
  <c r="C79" i="26" s="1"/>
  <c r="G52" i="26"/>
  <c r="C80" i="26" s="1"/>
  <c r="G27" i="26"/>
  <c r="C77" i="26" s="1"/>
  <c r="G60" i="26" l="1"/>
  <c r="G61" i="26" s="1"/>
  <c r="G62" i="26" s="1"/>
  <c r="C82" i="26" l="1"/>
  <c r="C83" i="26" s="1"/>
  <c r="E88" i="26"/>
  <c r="D88" i="26"/>
  <c r="C88" i="26"/>
  <c r="G64" i="26"/>
  <c r="D81" i="26" l="1"/>
  <c r="D80" i="26"/>
  <c r="D79" i="26"/>
  <c r="D77" i="26"/>
  <c r="D82" i="26"/>
  <c r="D83" i="26" l="1"/>
</calcChain>
</file>

<file path=xl/sharedStrings.xml><?xml version="1.0" encoding="utf-8"?>
<sst xmlns="http://schemas.openxmlformats.org/spreadsheetml/2006/main" count="157" uniqueCount="112">
  <si>
    <t>RUBRO O CULTIVO</t>
  </si>
  <si>
    <t>RENDIMIENTO (Kg/ha)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</si>
  <si>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</si>
  <si>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</si>
  <si>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</si>
  <si>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</si>
  <si>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</si>
  <si>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</si>
  <si>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</si>
  <si>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</si>
  <si>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</si>
  <si>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</si>
  <si>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</si>
  <si>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Todas las comunas</t>
  </si>
  <si>
    <t>FECHA DE COSECHA</t>
  </si>
  <si>
    <t>Mayo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</si>
  <si>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</si>
  <si>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</si>
  <si>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</si>
  <si>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</si>
  <si>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</si>
  <si>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</si>
  <si>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</si>
  <si>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</si>
  <si>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</si>
  <si>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</si>
  <si>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</si>
  <si>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Todo el año</t>
  </si>
  <si>
    <t>Aplicación de productos fitosanitarios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</si>
  <si>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</si>
  <si>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</si>
  <si>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</si>
  <si>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</si>
  <si>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</si>
  <si>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</si>
  <si>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</si>
  <si>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Maquinaria aplicación de herbicidas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</si>
  <si>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</si>
  <si>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</si>
  <si>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</si>
  <si>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</si>
  <si>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</si>
  <si>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</si>
  <si>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</si>
  <si>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>kg</t>
  </si>
  <si>
    <t>Septiembre - Octubre</t>
  </si>
  <si>
    <t>HERBICIDA</t>
  </si>
  <si>
    <t>INSECTICIDA</t>
  </si>
  <si>
    <t>Subtotal Insumos</t>
  </si>
  <si>
    <t>OTROS</t>
  </si>
  <si>
    <t>Item</t>
  </si>
  <si>
    <t>Electricidad</t>
  </si>
  <si>
    <t>Kw/hora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</si>
  <si>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</si>
  <si>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</si>
  <si>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</si>
  <si>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</si>
  <si>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</si>
  <si>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</si>
  <si>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</si>
  <si>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</si>
  <si>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</si>
  <si>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</si>
  <si>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</si>
  <si>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</si>
  <si>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</si>
  <si>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</si>
  <si>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</si>
  <si>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</si>
  <si>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</si>
  <si>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</si>
  <si>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</si>
  <si>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</si>
  <si>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</si>
  <si>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</si>
  <si>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</si>
  <si>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</si>
  <si>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</si>
  <si>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</si>
  <si>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</si>
  <si>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</si>
  <si>
    <t>Vertimec</t>
  </si>
  <si>
    <t>Sequía</t>
  </si>
  <si>
    <t>L</t>
  </si>
  <si>
    <t>Control de Malezas</t>
  </si>
  <si>
    <t>PRECIO ESPERADO ($/Kg)</t>
  </si>
  <si>
    <t>Octubre - Diciembre</t>
  </si>
  <si>
    <t>Noviembre - Febrero</t>
  </si>
  <si>
    <t>Cosecha y selección del producto</t>
  </si>
  <si>
    <t>Maquinaria aplicación de agroquimico</t>
  </si>
  <si>
    <t xml:space="preserve">Septiembre - Mayo </t>
  </si>
  <si>
    <t>Noviembre - Mayo</t>
  </si>
  <si>
    <t>Palto (año 5)</t>
  </si>
  <si>
    <t>Hass</t>
  </si>
  <si>
    <t>MERCADO INTERNO</t>
  </si>
  <si>
    <t>Colocación de Puntales</t>
  </si>
  <si>
    <t>Ultrasol Especial Palto</t>
  </si>
  <si>
    <t>Nitrato de Calcio</t>
  </si>
  <si>
    <t>Octubre - DIciembre</t>
  </si>
  <si>
    <t>Polinización</t>
  </si>
  <si>
    <t xml:space="preserve">Unidad  </t>
  </si>
  <si>
    <t>Nitrato de Potasio</t>
  </si>
  <si>
    <t>Riegos y aplicación  de fertilizantes</t>
  </si>
  <si>
    <t xml:space="preserve">L </t>
  </si>
  <si>
    <t>MARZO 2023</t>
  </si>
  <si>
    <t>Poda de producción, renovación, sanidad y pintura de cortes</t>
  </si>
  <si>
    <t>Febrero - Junio</t>
  </si>
  <si>
    <t xml:space="preserve">Glifosato 480 SL  </t>
  </si>
  <si>
    <t>Poly B Anasac</t>
  </si>
  <si>
    <t>Poly Zn Anasac</t>
  </si>
  <si>
    <t>183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</si>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</sst>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_-;\-* #,##0.0_-;_-* &quot;-&quot;?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  <font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9"/>
    <xf numFmtId="0" fontId="3" fillId="0" borderId="19"/>
    <xf numFmtId="0" fontId="3" fillId="0" borderId="19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0" fontId="12" fillId="0" borderId="0" xfId="0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3" fillId="9" borderId="50" xfId="0" applyNumberFormat="1" applyFont="1" applyFill="1" applyBorder="1" applyAlignment="1">
      <alignment horizontal="left" vertical="center"/>
    </xf>
    <xf numFmtId="49" fontId="13" fillId="9" borderId="50" xfId="0" applyNumberFormat="1" applyFont="1" applyFill="1" applyBorder="1" applyAlignment="1">
      <alignment horizontal="center" vertical="center" wrapText="1"/>
    </xf>
    <xf numFmtId="49" fontId="13" fillId="9" borderId="5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14" fillId="2" borderId="8" xfId="0" applyFont="1" applyFill="1" applyBorder="1" applyAlignment="1">
      <alignment wrapText="1"/>
    </xf>
    <xf numFmtId="14" fontId="14" fillId="2" borderId="9" xfId="0" applyNumberFormat="1" applyFont="1" applyFill="1" applyBorder="1"/>
    <xf numFmtId="0" fontId="14" fillId="2" borderId="3" xfId="0" applyFont="1" applyFill="1" applyBorder="1"/>
    <xf numFmtId="0" fontId="14" fillId="2" borderId="9" xfId="0" applyFont="1" applyFill="1" applyBorder="1"/>
    <xf numFmtId="0" fontId="14" fillId="2" borderId="11" xfId="0" applyFont="1" applyFill="1" applyBorder="1"/>
    <xf numFmtId="0" fontId="14" fillId="2" borderId="12" xfId="0" applyFont="1" applyFill="1" applyBorder="1" applyAlignment="1">
      <alignment horizontal="left"/>
    </xf>
    <xf numFmtId="0" fontId="14" fillId="2" borderId="12" xfId="0" applyFont="1" applyFill="1" applyBorder="1"/>
    <xf numFmtId="3" fontId="14" fillId="2" borderId="12" xfId="0" applyNumberFormat="1" applyFont="1" applyFill="1" applyBorder="1"/>
    <xf numFmtId="49" fontId="1" fillId="2" borderId="50" xfId="0" applyNumberFormat="1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0" fillId="2" borderId="3" xfId="0" applyFill="1" applyBorder="1" applyAlignment="1">
      <alignment horizontal="right"/>
    </xf>
    <xf numFmtId="0" fontId="14" fillId="2" borderId="9" xfId="0" applyFont="1" applyFill="1" applyBorder="1" applyAlignment="1">
      <alignment horizontal="right" wrapText="1"/>
    </xf>
    <xf numFmtId="0" fontId="14" fillId="2" borderId="12" xfId="0" applyFont="1" applyFill="1" applyBorder="1" applyAlignment="1">
      <alignment horizontal="right"/>
    </xf>
    <xf numFmtId="3" fontId="14" fillId="2" borderId="12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 vertical="center"/>
    </xf>
    <xf numFmtId="49" fontId="5" fillId="0" borderId="57" xfId="0" applyNumberFormat="1" applyFont="1" applyBorder="1" applyAlignment="1">
      <alignment horizontal="right" vertical="center" wrapText="1"/>
    </xf>
    <xf numFmtId="167" fontId="0" fillId="0" borderId="0" xfId="0" applyNumberForma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9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981074</xdr:colOff>
      <xdr:row>0</xdr:row>
      <xdr:rowOff>161925</xdr:rowOff>
    </xdr:from>
    <xdr:to>
      <xdr:col>6</xdr:col>
      <xdr:colOff>762000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161925"/>
          <a:ext cx="8067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U101"/>
  <sheetViews>
    <sheetView tabSelected="1" workbookViewId="0">
      <selection activeCell="I14" sqref="I1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8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7" customWidth="1"/>
    <col min="8" max="8" width="12.140625" style="1" bestFit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26"/>
    </row>
    <row r="2" spans="1:7" ht="15" customHeight="1" x14ac:dyDescent="0.25">
      <c r="A2" s="2"/>
      <c r="B2" s="2"/>
      <c r="C2" s="2"/>
      <c r="D2" s="2"/>
      <c r="E2" s="2"/>
      <c r="F2" s="2"/>
      <c r="G2" s="126"/>
    </row>
    <row r="3" spans="1:7" ht="15" customHeight="1" x14ac:dyDescent="0.25">
      <c r="A3" s="2"/>
      <c r="B3" s="2"/>
      <c r="C3" s="2"/>
      <c r="D3" s="2"/>
      <c r="E3" s="2"/>
      <c r="F3" s="2"/>
      <c r="G3" s="126"/>
    </row>
    <row r="4" spans="1:7" ht="15" customHeight="1" x14ac:dyDescent="0.25">
      <c r="A4" s="2"/>
      <c r="B4" s="2"/>
      <c r="C4" s="2"/>
      <c r="D4" s="2"/>
      <c r="E4" s="2"/>
      <c r="F4" s="2"/>
      <c r="G4" s="126"/>
    </row>
    <row r="5" spans="1:7" ht="15" customHeight="1" x14ac:dyDescent="0.25">
      <c r="A5" s="2"/>
      <c r="B5" s="2"/>
      <c r="C5" s="2"/>
      <c r="D5" s="2"/>
      <c r="E5" s="2"/>
      <c r="F5" s="2"/>
      <c r="G5" s="126"/>
    </row>
    <row r="6" spans="1:7" ht="15" customHeight="1" x14ac:dyDescent="0.25">
      <c r="A6" s="2"/>
      <c r="B6" s="2"/>
      <c r="C6" s="2"/>
      <c r="D6" s="2"/>
      <c r="E6" s="2"/>
      <c r="F6" s="2"/>
      <c r="G6" s="126"/>
    </row>
    <row r="7" spans="1:7" ht="15" customHeight="1" x14ac:dyDescent="0.25">
      <c r="A7" s="2"/>
      <c r="B7" s="2"/>
      <c r="C7" s="2"/>
      <c r="D7" s="2"/>
      <c r="E7" s="2"/>
      <c r="F7" s="2"/>
      <c r="G7" s="126"/>
    </row>
    <row r="8" spans="1:7" ht="15" customHeight="1" x14ac:dyDescent="0.25">
      <c r="A8" s="2"/>
      <c r="B8" s="127"/>
      <c r="C8" s="128"/>
      <c r="D8" s="2"/>
      <c r="E8" s="128"/>
      <c r="F8" s="128"/>
      <c r="G8" s="142"/>
    </row>
    <row r="9" spans="1:7" ht="12" customHeight="1" x14ac:dyDescent="0.25">
      <c r="A9" s="3"/>
      <c r="B9" s="23" t="s">
        <v>0</v>
      </c>
      <c r="C9" s="5" t="s">
        <v>92</v>
      </c>
      <c r="D9" s="24"/>
      <c r="E9" s="157" t="s">
        <v>1</v>
      </c>
      <c r="F9" s="158"/>
      <c r="G9" s="22">
        <v>8000</v>
      </c>
    </row>
    <row r="10" spans="1:7" ht="15" customHeight="1" x14ac:dyDescent="0.25">
      <c r="A10" s="3"/>
      <c r="B10" s="4" t="s">
        <v>2</v>
      </c>
      <c r="C10" s="18" t="s">
        <v>93</v>
      </c>
      <c r="D10" s="24"/>
      <c r="E10" s="159" t="s">
        <v>3</v>
      </c>
      <c r="F10" s="160"/>
      <c r="G10" s="5" t="s">
        <v>29</v>
      </c>
    </row>
    <row r="11" spans="1:7" ht="15" customHeight="1" x14ac:dyDescent="0.25">
      <c r="A11" s="3"/>
      <c r="B11" s="4" t="s">
        <v>4</v>
      </c>
      <c r="C11" s="5" t="s">
        <v>5</v>
      </c>
      <c r="D11" s="24"/>
      <c r="E11" s="159" t="s">
        <v>85</v>
      </c>
      <c r="F11" s="160"/>
      <c r="G11" s="16">
        <v>2500</v>
      </c>
    </row>
    <row r="12" spans="1:7" ht="15" customHeight="1" x14ac:dyDescent="0.25">
      <c r="A12" s="3"/>
      <c r="B12" s="4" t="s">
        <v>6</v>
      </c>
      <c r="C12" s="6" t="s">
        <v>7</v>
      </c>
      <c r="D12" s="24"/>
      <c r="E12" s="124" t="s">
        <v>8</v>
      </c>
      <c r="F12" s="125"/>
      <c r="G12" s="15">
        <f>G9*G11</f>
        <v>20000000</v>
      </c>
    </row>
    <row r="13" spans="1:7" ht="15" customHeight="1" x14ac:dyDescent="0.25">
      <c r="A13" s="3"/>
      <c r="B13" s="4" t="s">
        <v>9</v>
      </c>
      <c r="C13" s="5" t="s">
        <v>10</v>
      </c>
      <c r="D13" s="24"/>
      <c r="E13" s="159" t="s">
        <v>11</v>
      </c>
      <c r="F13" s="160"/>
      <c r="G13" s="5" t="s">
        <v>94</v>
      </c>
    </row>
    <row r="14" spans="1:7" ht="15" customHeight="1" x14ac:dyDescent="0.25">
      <c r="A14" s="3"/>
      <c r="B14" s="4" t="s">
        <v>12</v>
      </c>
      <c r="C14" s="5" t="s">
        <v>13</v>
      </c>
      <c r="D14" s="24"/>
      <c r="E14" s="159" t="s">
        <v>14</v>
      </c>
      <c r="F14" s="160"/>
      <c r="G14" s="5" t="s">
        <v>29</v>
      </c>
    </row>
    <row r="15" spans="1:7" ht="15" customHeight="1" x14ac:dyDescent="0.25">
      <c r="A15" s="3"/>
      <c r="B15" s="4" t="s">
        <v>16</v>
      </c>
      <c r="C15" s="148" t="s">
        <v>104</v>
      </c>
      <c r="D15" s="24"/>
      <c r="E15" s="161" t="s">
        <v>17</v>
      </c>
      <c r="F15" s="162"/>
      <c r="G15" s="6" t="s">
        <v>82</v>
      </c>
    </row>
    <row r="16" spans="1:7" ht="12" customHeight="1" x14ac:dyDescent="0.25">
      <c r="A16" s="2"/>
      <c r="B16" s="129"/>
      <c r="C16" s="130"/>
      <c r="D16" s="131"/>
      <c r="E16" s="132"/>
      <c r="F16" s="132"/>
      <c r="G16" s="143"/>
    </row>
    <row r="17" spans="1:7" ht="12" customHeight="1" x14ac:dyDescent="0.25">
      <c r="A17" s="7"/>
      <c r="B17" s="150" t="s">
        <v>18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133"/>
      <c r="C18" s="134"/>
      <c r="D18" s="134"/>
      <c r="E18" s="134"/>
      <c r="F18" s="135"/>
      <c r="G18" s="144"/>
    </row>
    <row r="19" spans="1:7" ht="12" customHeight="1" x14ac:dyDescent="0.25">
      <c r="A19" s="3"/>
      <c r="B19" s="25" t="s">
        <v>19</v>
      </c>
      <c r="C19" s="26"/>
      <c r="D19" s="27"/>
      <c r="E19" s="27"/>
      <c r="F19" s="27"/>
      <c r="G19" s="28"/>
    </row>
    <row r="20" spans="1:7" ht="24" customHeight="1" x14ac:dyDescent="0.25">
      <c r="A20" s="7"/>
      <c r="B20" s="29" t="s">
        <v>20</v>
      </c>
      <c r="C20" s="29" t="s">
        <v>21</v>
      </c>
      <c r="D20" s="29" t="s">
        <v>22</v>
      </c>
      <c r="E20" s="29" t="s">
        <v>23</v>
      </c>
      <c r="F20" s="29" t="s">
        <v>24</v>
      </c>
      <c r="G20" s="29" t="s">
        <v>25</v>
      </c>
    </row>
    <row r="21" spans="1:7" ht="15" customHeight="1" x14ac:dyDescent="0.25">
      <c r="A21" s="7"/>
      <c r="B21" s="109" t="s">
        <v>105</v>
      </c>
      <c r="C21" s="110" t="s">
        <v>26</v>
      </c>
      <c r="D21" s="111">
        <v>10</v>
      </c>
      <c r="E21" s="110" t="s">
        <v>27</v>
      </c>
      <c r="F21" s="112">
        <v>30000</v>
      </c>
      <c r="G21" s="112">
        <f>D21*F21</f>
        <v>300000</v>
      </c>
    </row>
    <row r="22" spans="1:7" ht="15" customHeight="1" x14ac:dyDescent="0.25">
      <c r="A22" s="7"/>
      <c r="B22" s="109" t="s">
        <v>95</v>
      </c>
      <c r="C22" s="110" t="s">
        <v>26</v>
      </c>
      <c r="D22" s="111">
        <v>5</v>
      </c>
      <c r="E22" s="110" t="s">
        <v>106</v>
      </c>
      <c r="F22" s="112">
        <v>30000</v>
      </c>
      <c r="G22" s="112">
        <f t="shared" ref="G22:G25" si="0">D22*F22</f>
        <v>150000</v>
      </c>
    </row>
    <row r="23" spans="1:7" ht="15" customHeight="1" x14ac:dyDescent="0.25">
      <c r="A23" s="7"/>
      <c r="B23" s="109" t="s">
        <v>102</v>
      </c>
      <c r="C23" s="110" t="s">
        <v>26</v>
      </c>
      <c r="D23" s="113">
        <v>52</v>
      </c>
      <c r="E23" s="110" t="s">
        <v>27</v>
      </c>
      <c r="F23" s="112">
        <v>30000</v>
      </c>
      <c r="G23" s="112">
        <f t="shared" si="0"/>
        <v>1560000</v>
      </c>
    </row>
    <row r="24" spans="1:7" ht="15" customHeight="1" x14ac:dyDescent="0.25">
      <c r="A24" s="7"/>
      <c r="B24" s="109" t="s">
        <v>28</v>
      </c>
      <c r="C24" s="110" t="s">
        <v>26</v>
      </c>
      <c r="D24" s="111">
        <v>3</v>
      </c>
      <c r="E24" s="110" t="s">
        <v>87</v>
      </c>
      <c r="F24" s="112">
        <v>30000</v>
      </c>
      <c r="G24" s="112">
        <f t="shared" si="0"/>
        <v>90000</v>
      </c>
    </row>
    <row r="25" spans="1:7" ht="15" customHeight="1" x14ac:dyDescent="0.25">
      <c r="A25" s="7"/>
      <c r="B25" s="109" t="s">
        <v>84</v>
      </c>
      <c r="C25" s="110" t="s">
        <v>26</v>
      </c>
      <c r="D25" s="111">
        <v>6</v>
      </c>
      <c r="E25" s="110" t="s">
        <v>27</v>
      </c>
      <c r="F25" s="112">
        <v>30000</v>
      </c>
      <c r="G25" s="112">
        <f t="shared" si="0"/>
        <v>180000</v>
      </c>
    </row>
    <row r="26" spans="1:7" ht="15" customHeight="1" x14ac:dyDescent="0.25">
      <c r="A26" s="7"/>
      <c r="B26" s="114" t="s">
        <v>88</v>
      </c>
      <c r="C26" s="110" t="s">
        <v>26</v>
      </c>
      <c r="D26" s="113">
        <v>30</v>
      </c>
      <c r="E26" s="110" t="s">
        <v>29</v>
      </c>
      <c r="F26" s="112">
        <v>30000</v>
      </c>
      <c r="G26" s="112">
        <f>D26*F26</f>
        <v>900000</v>
      </c>
    </row>
    <row r="27" spans="1:7" ht="12.75" customHeight="1" x14ac:dyDescent="0.25">
      <c r="A27" s="7"/>
      <c r="B27" s="8" t="s">
        <v>30</v>
      </c>
      <c r="C27" s="9"/>
      <c r="D27" s="9"/>
      <c r="E27" s="9"/>
      <c r="F27" s="10"/>
      <c r="G27" s="20">
        <f>G21+G22+G23+G24+G25+G26</f>
        <v>3180000</v>
      </c>
    </row>
    <row r="28" spans="1:7" ht="12.75" customHeight="1" x14ac:dyDescent="0.25">
      <c r="A28" s="7"/>
      <c r="B28" s="133"/>
      <c r="C28" s="135"/>
      <c r="D28" s="135"/>
      <c r="E28" s="135"/>
      <c r="F28" s="136"/>
      <c r="G28" s="145"/>
    </row>
    <row r="29" spans="1:7" ht="12.75" customHeight="1" x14ac:dyDescent="0.25">
      <c r="A29" s="7"/>
      <c r="B29" s="31" t="s">
        <v>31</v>
      </c>
      <c r="C29" s="32"/>
      <c r="D29" s="33"/>
      <c r="E29" s="33"/>
      <c r="F29" s="34"/>
      <c r="G29" s="35"/>
    </row>
    <row r="30" spans="1:7" ht="12.75" customHeight="1" x14ac:dyDescent="0.25">
      <c r="A30" s="7"/>
      <c r="B30" s="36" t="s">
        <v>20</v>
      </c>
      <c r="C30" s="37" t="s">
        <v>21</v>
      </c>
      <c r="D30" s="37" t="s">
        <v>22</v>
      </c>
      <c r="E30" s="36" t="s">
        <v>32</v>
      </c>
      <c r="F30" s="37" t="s">
        <v>24</v>
      </c>
      <c r="G30" s="36" t="s">
        <v>25</v>
      </c>
    </row>
    <row r="31" spans="1:7" ht="15.75" customHeight="1" x14ac:dyDescent="0.25">
      <c r="A31" s="7"/>
      <c r="B31" s="38"/>
      <c r="C31" s="39" t="s">
        <v>32</v>
      </c>
      <c r="D31" s="39" t="s">
        <v>32</v>
      </c>
      <c r="E31" s="39" t="s">
        <v>32</v>
      </c>
      <c r="F31" s="40" t="s">
        <v>32</v>
      </c>
      <c r="G31" s="41"/>
    </row>
    <row r="32" spans="1:7" ht="12.75" customHeight="1" x14ac:dyDescent="0.25">
      <c r="A32" s="7"/>
      <c r="B32" s="11" t="s">
        <v>33</v>
      </c>
      <c r="C32" s="12"/>
      <c r="D32" s="12"/>
      <c r="E32" s="12"/>
      <c r="F32" s="42"/>
      <c r="G32" s="21"/>
    </row>
    <row r="33" spans="1:9" ht="12.75" customHeight="1" x14ac:dyDescent="0.25">
      <c r="A33" s="7"/>
      <c r="B33" s="43"/>
      <c r="C33" s="44"/>
      <c r="D33" s="44"/>
      <c r="E33" s="44"/>
      <c r="F33" s="45"/>
      <c r="G33" s="46"/>
    </row>
    <row r="34" spans="1:9" ht="12.75" customHeight="1" x14ac:dyDescent="0.25">
      <c r="A34" s="7"/>
      <c r="B34" s="31" t="s">
        <v>34</v>
      </c>
      <c r="C34" s="32"/>
      <c r="D34" s="33"/>
      <c r="E34" s="33"/>
      <c r="F34" s="34"/>
      <c r="G34" s="35"/>
    </row>
    <row r="35" spans="1:9" ht="12" customHeight="1" x14ac:dyDescent="0.25">
      <c r="A35" s="2"/>
      <c r="B35" s="47" t="s">
        <v>20</v>
      </c>
      <c r="C35" s="47" t="s">
        <v>21</v>
      </c>
      <c r="D35" s="47" t="s">
        <v>22</v>
      </c>
      <c r="E35" s="47" t="s">
        <v>23</v>
      </c>
      <c r="F35" s="48" t="s">
        <v>24</v>
      </c>
      <c r="G35" s="47" t="s">
        <v>25</v>
      </c>
    </row>
    <row r="36" spans="1:9" ht="15" customHeight="1" x14ac:dyDescent="0.25">
      <c r="A36" s="3"/>
      <c r="B36" s="109" t="s">
        <v>89</v>
      </c>
      <c r="C36" s="110" t="s">
        <v>35</v>
      </c>
      <c r="D36" s="146">
        <v>0.28999999999999998</v>
      </c>
      <c r="E36" s="110" t="s">
        <v>15</v>
      </c>
      <c r="F36" s="163">
        <v>280000</v>
      </c>
      <c r="G36" s="112">
        <f>D36*F36</f>
        <v>81200</v>
      </c>
    </row>
    <row r="37" spans="1:9" ht="15" customHeight="1" x14ac:dyDescent="0.25">
      <c r="A37" s="3"/>
      <c r="B37" s="109" t="s">
        <v>36</v>
      </c>
      <c r="C37" s="110" t="s">
        <v>35</v>
      </c>
      <c r="D37" s="146">
        <v>0.14000000000000001</v>
      </c>
      <c r="E37" s="110" t="s">
        <v>15</v>
      </c>
      <c r="F37" s="163">
        <v>280000</v>
      </c>
      <c r="G37" s="112">
        <f t="shared" ref="G37" si="1">D37*F37</f>
        <v>39200.000000000007</v>
      </c>
    </row>
    <row r="38" spans="1:9" ht="12" customHeight="1" x14ac:dyDescent="0.25">
      <c r="A38" s="3"/>
      <c r="B38" s="11" t="s">
        <v>38</v>
      </c>
      <c r="C38" s="12"/>
      <c r="D38" s="12"/>
      <c r="E38" s="12"/>
      <c r="F38" s="12"/>
      <c r="G38" s="21">
        <f>G36+G37</f>
        <v>120400</v>
      </c>
    </row>
    <row r="39" spans="1:9" ht="12" customHeight="1" x14ac:dyDescent="0.25">
      <c r="A39" s="3"/>
      <c r="B39" s="43"/>
      <c r="C39" s="44"/>
      <c r="D39" s="44"/>
      <c r="E39" s="44"/>
      <c r="F39" s="45"/>
      <c r="G39" s="46"/>
    </row>
    <row r="40" spans="1:9" ht="12" customHeight="1" x14ac:dyDescent="0.25">
      <c r="A40" s="2"/>
      <c r="B40" s="31" t="s">
        <v>39</v>
      </c>
      <c r="C40" s="32"/>
      <c r="D40" s="33"/>
      <c r="E40" s="33"/>
      <c r="F40" s="34"/>
      <c r="G40" s="35"/>
    </row>
    <row r="41" spans="1:9" ht="12" customHeight="1" x14ac:dyDescent="0.25">
      <c r="A41" s="3"/>
      <c r="B41" s="49" t="s">
        <v>40</v>
      </c>
      <c r="C41" s="49" t="s">
        <v>41</v>
      </c>
      <c r="D41" s="49" t="s">
        <v>42</v>
      </c>
      <c r="E41" s="49" t="s">
        <v>23</v>
      </c>
      <c r="F41" s="49" t="s">
        <v>24</v>
      </c>
      <c r="G41" s="50" t="s">
        <v>25</v>
      </c>
    </row>
    <row r="42" spans="1:9" ht="15" customHeight="1" x14ac:dyDescent="0.25">
      <c r="A42" s="3"/>
      <c r="B42" s="147" t="s">
        <v>43</v>
      </c>
      <c r="C42" s="139"/>
      <c r="D42" s="140"/>
      <c r="E42" s="139"/>
      <c r="F42" s="115"/>
      <c r="G42" s="115" t="s">
        <v>32</v>
      </c>
    </row>
    <row r="43" spans="1:9" ht="15" customHeight="1" x14ac:dyDescent="0.25">
      <c r="A43" s="7"/>
      <c r="B43" s="137" t="s">
        <v>96</v>
      </c>
      <c r="C43" s="138" t="s">
        <v>44</v>
      </c>
      <c r="D43" s="138">
        <v>480</v>
      </c>
      <c r="E43" s="138" t="s">
        <v>90</v>
      </c>
      <c r="F43" s="115">
        <v>1200</v>
      </c>
      <c r="G43" s="115">
        <f>D43*F43</f>
        <v>576000</v>
      </c>
    </row>
    <row r="44" spans="1:9" ht="15" customHeight="1" x14ac:dyDescent="0.25">
      <c r="A44" s="7"/>
      <c r="B44" s="137" t="s">
        <v>101</v>
      </c>
      <c r="C44" s="139" t="s">
        <v>44</v>
      </c>
      <c r="D44" s="140">
        <v>200</v>
      </c>
      <c r="E44" s="139" t="s">
        <v>91</v>
      </c>
      <c r="F44" s="115">
        <v>1500</v>
      </c>
      <c r="G44" s="115">
        <f t="shared" ref="G44:G51" si="2">D44*F44</f>
        <v>300000</v>
      </c>
    </row>
    <row r="45" spans="1:9" ht="15" customHeight="1" x14ac:dyDescent="0.25">
      <c r="A45" s="7"/>
      <c r="B45" s="137" t="s">
        <v>97</v>
      </c>
      <c r="C45" s="139" t="s">
        <v>44</v>
      </c>
      <c r="D45" s="140">
        <v>160</v>
      </c>
      <c r="E45" s="139" t="s">
        <v>37</v>
      </c>
      <c r="F45" s="115">
        <v>620</v>
      </c>
      <c r="G45" s="115">
        <f t="shared" si="2"/>
        <v>99200</v>
      </c>
      <c r="I45" s="108"/>
    </row>
    <row r="46" spans="1:9" ht="15" customHeight="1" x14ac:dyDescent="0.25">
      <c r="A46" s="7"/>
      <c r="B46" s="137" t="s">
        <v>109</v>
      </c>
      <c r="C46" s="139" t="s">
        <v>83</v>
      </c>
      <c r="D46" s="140">
        <v>10</v>
      </c>
      <c r="E46" s="139" t="s">
        <v>45</v>
      </c>
      <c r="F46" s="115">
        <v>5323</v>
      </c>
      <c r="G46" s="115">
        <f t="shared" si="2"/>
        <v>53230</v>
      </c>
      <c r="I46" s="108"/>
    </row>
    <row r="47" spans="1:9" ht="15" customHeight="1" x14ac:dyDescent="0.25">
      <c r="A47" s="7"/>
      <c r="B47" s="137" t="s">
        <v>108</v>
      </c>
      <c r="C47" s="138" t="s">
        <v>103</v>
      </c>
      <c r="D47" s="138">
        <v>10</v>
      </c>
      <c r="E47" s="138" t="s">
        <v>45</v>
      </c>
      <c r="F47" s="115">
        <v>5281</v>
      </c>
      <c r="G47" s="115">
        <f t="shared" si="2"/>
        <v>52810</v>
      </c>
      <c r="H47" s="107"/>
    </row>
    <row r="48" spans="1:9" ht="15" customHeight="1" x14ac:dyDescent="0.25">
      <c r="A48" s="3"/>
      <c r="B48" s="147" t="s">
        <v>46</v>
      </c>
      <c r="C48" s="139"/>
      <c r="D48" s="140"/>
      <c r="E48" s="139"/>
      <c r="F48" s="115"/>
      <c r="G48" s="115" t="s">
        <v>32</v>
      </c>
    </row>
    <row r="49" spans="1:11" ht="15" customHeight="1" x14ac:dyDescent="0.25">
      <c r="A49" s="2"/>
      <c r="B49" s="137" t="s">
        <v>107</v>
      </c>
      <c r="C49" s="138" t="s">
        <v>103</v>
      </c>
      <c r="D49" s="140">
        <v>10</v>
      </c>
      <c r="E49" s="110" t="s">
        <v>27</v>
      </c>
      <c r="F49" s="115">
        <v>9194</v>
      </c>
      <c r="G49" s="115">
        <f>D49*F49</f>
        <v>91940</v>
      </c>
    </row>
    <row r="50" spans="1:11" ht="15" customHeight="1" x14ac:dyDescent="0.25">
      <c r="A50" s="3"/>
      <c r="B50" s="147" t="s">
        <v>47</v>
      </c>
      <c r="C50" s="139"/>
      <c r="D50" s="140"/>
      <c r="E50" s="139"/>
      <c r="F50" s="115"/>
      <c r="G50" s="115" t="s">
        <v>32</v>
      </c>
    </row>
    <row r="51" spans="1:11" ht="15" customHeight="1" x14ac:dyDescent="0.25">
      <c r="A51" s="3"/>
      <c r="B51" s="137" t="s">
        <v>81</v>
      </c>
      <c r="C51" s="139" t="s">
        <v>83</v>
      </c>
      <c r="D51" s="140">
        <v>2</v>
      </c>
      <c r="E51" s="139" t="s">
        <v>98</v>
      </c>
      <c r="F51" s="115">
        <v>25300</v>
      </c>
      <c r="G51" s="115">
        <f t="shared" si="2"/>
        <v>50600</v>
      </c>
      <c r="K51" s="14"/>
    </row>
    <row r="52" spans="1:11" ht="12.75" customHeight="1" x14ac:dyDescent="0.25">
      <c r="A52" s="13"/>
      <c r="B52" s="51" t="s">
        <v>48</v>
      </c>
      <c r="C52" s="52"/>
      <c r="D52" s="52"/>
      <c r="E52" s="52"/>
      <c r="F52" s="53"/>
      <c r="G52" s="54">
        <f>G43+G44+G45+G47+G49+G51</f>
        <v>1170550</v>
      </c>
      <c r="K52" s="14"/>
    </row>
    <row r="53" spans="1:11" ht="12.75" customHeight="1" x14ac:dyDescent="0.25">
      <c r="A53" s="13"/>
      <c r="B53" s="55"/>
      <c r="C53" s="56"/>
      <c r="D53" s="56"/>
      <c r="E53" s="57"/>
      <c r="F53" s="58"/>
      <c r="G53" s="59"/>
    </row>
    <row r="54" spans="1:11" ht="12.75" customHeight="1" x14ac:dyDescent="0.25">
      <c r="A54" s="13"/>
      <c r="B54" s="31" t="s">
        <v>49</v>
      </c>
      <c r="C54" s="32"/>
      <c r="D54" s="33"/>
      <c r="E54" s="33"/>
      <c r="F54" s="34"/>
      <c r="G54" s="35"/>
    </row>
    <row r="55" spans="1:11" ht="12.75" customHeight="1" x14ac:dyDescent="0.25">
      <c r="A55" s="13"/>
      <c r="B55" s="60" t="s">
        <v>50</v>
      </c>
      <c r="C55" s="49" t="s">
        <v>41</v>
      </c>
      <c r="D55" s="49" t="s">
        <v>42</v>
      </c>
      <c r="E55" s="60" t="s">
        <v>23</v>
      </c>
      <c r="F55" s="49" t="s">
        <v>24</v>
      </c>
      <c r="G55" s="60" t="s">
        <v>25</v>
      </c>
    </row>
    <row r="56" spans="1:11" ht="15" customHeight="1" x14ac:dyDescent="0.25">
      <c r="A56" s="13"/>
      <c r="B56" s="121" t="s">
        <v>51</v>
      </c>
      <c r="C56" s="122" t="s">
        <v>52</v>
      </c>
      <c r="D56" s="122" t="s">
        <v>111</v>
      </c>
      <c r="E56" s="123" t="s">
        <v>53</v>
      </c>
      <c r="F56" s="122" t="s">
        <v>110</v>
      </c>
      <c r="G56" s="115">
        <f>D56*F56</f>
        <v>915000</v>
      </c>
    </row>
    <row r="57" spans="1:11" ht="15" customHeight="1" x14ac:dyDescent="0.25">
      <c r="A57" s="13"/>
      <c r="B57" s="141" t="s">
        <v>99</v>
      </c>
      <c r="C57" s="138" t="s">
        <v>100</v>
      </c>
      <c r="D57" s="138">
        <v>12</v>
      </c>
      <c r="E57" s="139" t="s">
        <v>86</v>
      </c>
      <c r="F57" s="115">
        <v>25000</v>
      </c>
      <c r="G57" s="115">
        <f>D57*F57</f>
        <v>300000</v>
      </c>
    </row>
    <row r="58" spans="1:11" ht="12.75" customHeight="1" x14ac:dyDescent="0.25">
      <c r="A58" s="13"/>
      <c r="B58" s="116" t="s">
        <v>54</v>
      </c>
      <c r="C58" s="117"/>
      <c r="D58" s="117"/>
      <c r="E58" s="118"/>
      <c r="F58" s="119"/>
      <c r="G58" s="120">
        <f>G56+G57</f>
        <v>1215000</v>
      </c>
    </row>
    <row r="59" spans="1:11" ht="12.75" customHeight="1" x14ac:dyDescent="0.25">
      <c r="A59" s="13"/>
      <c r="B59" s="61"/>
      <c r="C59" s="61"/>
      <c r="D59" s="61"/>
      <c r="E59" s="61"/>
      <c r="F59" s="62"/>
      <c r="G59" s="63"/>
    </row>
    <row r="60" spans="1:11" ht="12.75" customHeight="1" x14ac:dyDescent="0.25">
      <c r="A60" s="13"/>
      <c r="B60" s="64" t="s">
        <v>55</v>
      </c>
      <c r="C60" s="65"/>
      <c r="D60" s="65"/>
      <c r="E60" s="65"/>
      <c r="F60" s="65"/>
      <c r="G60" s="66">
        <f>G27+G32+G38+G52+G58</f>
        <v>5685950</v>
      </c>
    </row>
    <row r="61" spans="1:11" ht="12.75" customHeight="1" x14ac:dyDescent="0.25">
      <c r="A61" s="13"/>
      <c r="B61" s="67" t="s">
        <v>56</v>
      </c>
      <c r="C61" s="68"/>
      <c r="D61" s="68"/>
      <c r="E61" s="68"/>
      <c r="F61" s="68"/>
      <c r="G61" s="69">
        <f>G60*0.05</f>
        <v>284297.5</v>
      </c>
    </row>
    <row r="62" spans="1:11" ht="12.75" customHeight="1" x14ac:dyDescent="0.25">
      <c r="A62" s="13"/>
      <c r="B62" s="70" t="s">
        <v>57</v>
      </c>
      <c r="C62" s="71"/>
      <c r="D62" s="71"/>
      <c r="E62" s="71"/>
      <c r="F62" s="71"/>
      <c r="G62" s="72">
        <f>G61+G60</f>
        <v>5970247.5</v>
      </c>
      <c r="H62" s="149"/>
    </row>
    <row r="63" spans="1:11" ht="12.75" customHeight="1" x14ac:dyDescent="0.25">
      <c r="A63" s="13"/>
      <c r="B63" s="67" t="s">
        <v>58</v>
      </c>
      <c r="C63" s="68"/>
      <c r="D63" s="68"/>
      <c r="E63" s="68"/>
      <c r="F63" s="68"/>
      <c r="G63" s="69">
        <f>G12</f>
        <v>20000000</v>
      </c>
    </row>
    <row r="64" spans="1:11" ht="12.75" customHeight="1" x14ac:dyDescent="0.25">
      <c r="A64" s="13"/>
      <c r="B64" s="73" t="s">
        <v>59</v>
      </c>
      <c r="C64" s="74"/>
      <c r="D64" s="74"/>
      <c r="E64" s="74"/>
      <c r="F64" s="74"/>
      <c r="G64" s="66">
        <f>G63-G62</f>
        <v>14029752.5</v>
      </c>
    </row>
    <row r="65" spans="1:9" ht="13.5" customHeight="1" x14ac:dyDescent="0.25">
      <c r="A65" s="13"/>
      <c r="B65" s="75" t="s">
        <v>60</v>
      </c>
      <c r="C65" s="76"/>
      <c r="D65" s="76"/>
      <c r="E65" s="76"/>
      <c r="F65" s="76"/>
      <c r="G65" s="77"/>
    </row>
    <row r="66" spans="1:9" ht="12" customHeight="1" thickBot="1" x14ac:dyDescent="0.3">
      <c r="A66" s="2"/>
      <c r="B66" s="78"/>
      <c r="C66" s="76"/>
      <c r="D66" s="76"/>
      <c r="E66" s="76"/>
      <c r="F66" s="76"/>
      <c r="G66" s="77"/>
    </row>
    <row r="67" spans="1:9" ht="12.95" customHeight="1" x14ac:dyDescent="0.25">
      <c r="A67" s="3"/>
      <c r="B67" s="79" t="s">
        <v>61</v>
      </c>
      <c r="C67" s="80"/>
      <c r="D67" s="80"/>
      <c r="E67" s="80"/>
      <c r="F67" s="81"/>
      <c r="G67" s="77"/>
    </row>
    <row r="68" spans="1:9" ht="12.95" customHeight="1" x14ac:dyDescent="0.25">
      <c r="A68" s="3"/>
      <c r="B68" s="82" t="s">
        <v>62</v>
      </c>
      <c r="C68" s="83"/>
      <c r="D68" s="83"/>
      <c r="E68" s="83"/>
      <c r="F68" s="84"/>
      <c r="G68" s="77"/>
    </row>
    <row r="69" spans="1:9" ht="12.95" customHeight="1" x14ac:dyDescent="0.25">
      <c r="A69" s="13"/>
      <c r="B69" s="82" t="s">
        <v>63</v>
      </c>
      <c r="C69" s="83"/>
      <c r="D69" s="83"/>
      <c r="E69" s="83"/>
      <c r="F69" s="84"/>
      <c r="G69" s="77"/>
    </row>
    <row r="70" spans="1:9" ht="12.95" customHeight="1" x14ac:dyDescent="0.25">
      <c r="A70" s="3"/>
      <c r="B70" s="82" t="s">
        <v>64</v>
      </c>
      <c r="C70" s="83"/>
      <c r="D70" s="83"/>
      <c r="E70" s="83"/>
      <c r="F70" s="84"/>
      <c r="G70" s="77"/>
      <c r="I70" s="19"/>
    </row>
    <row r="71" spans="1:9" ht="12.95" customHeight="1" x14ac:dyDescent="0.25">
      <c r="A71" s="2"/>
      <c r="B71" s="82" t="s">
        <v>65</v>
      </c>
      <c r="C71" s="83"/>
      <c r="D71" s="83"/>
      <c r="E71" s="83"/>
      <c r="F71" s="84"/>
      <c r="G71" s="77"/>
    </row>
    <row r="72" spans="1:9" ht="12.95" customHeight="1" x14ac:dyDescent="0.25">
      <c r="A72" s="13"/>
      <c r="B72" s="82" t="s">
        <v>66</v>
      </c>
      <c r="C72" s="83"/>
      <c r="D72" s="83"/>
      <c r="E72" s="83"/>
      <c r="F72" s="84"/>
      <c r="G72" s="77"/>
    </row>
    <row r="73" spans="1:9" ht="12.95" customHeight="1" thickBot="1" x14ac:dyDescent="0.3">
      <c r="A73" s="13"/>
      <c r="B73" s="85" t="s">
        <v>67</v>
      </c>
      <c r="C73" s="86"/>
      <c r="D73" s="86"/>
      <c r="E73" s="86"/>
      <c r="F73" s="87"/>
      <c r="G73" s="77"/>
    </row>
    <row r="74" spans="1:9" ht="12" customHeight="1" x14ac:dyDescent="0.25">
      <c r="A74" s="13"/>
      <c r="B74" s="78"/>
      <c r="C74" s="83"/>
      <c r="D74" s="83"/>
      <c r="E74" s="83"/>
      <c r="F74" s="83"/>
      <c r="G74" s="77"/>
    </row>
    <row r="75" spans="1:9" ht="12" customHeight="1" thickBot="1" x14ac:dyDescent="0.3">
      <c r="A75" s="13"/>
      <c r="B75" s="152" t="s">
        <v>68</v>
      </c>
      <c r="C75" s="153"/>
      <c r="D75" s="88"/>
      <c r="E75" s="89"/>
      <c r="F75" s="89"/>
      <c r="G75" s="77"/>
    </row>
    <row r="76" spans="1:9" ht="12" customHeight="1" x14ac:dyDescent="0.25">
      <c r="A76" s="13"/>
      <c r="B76" s="90" t="s">
        <v>50</v>
      </c>
      <c r="C76" s="91" t="s">
        <v>69</v>
      </c>
      <c r="D76" s="92" t="s">
        <v>70</v>
      </c>
      <c r="E76" s="89"/>
      <c r="F76" s="89"/>
      <c r="G76" s="77"/>
    </row>
    <row r="77" spans="1:9" ht="12" customHeight="1" x14ac:dyDescent="0.25">
      <c r="A77" s="13"/>
      <c r="B77" s="93" t="s">
        <v>71</v>
      </c>
      <c r="C77" s="94">
        <f>G27</f>
        <v>3180000</v>
      </c>
      <c r="D77" s="95">
        <f>(C77/C83)</f>
        <v>0.5326412347226811</v>
      </c>
      <c r="E77" s="89"/>
      <c r="F77" s="89"/>
      <c r="G77" s="77"/>
    </row>
    <row r="78" spans="1:9" ht="12.75" customHeight="1" x14ac:dyDescent="0.25">
      <c r="A78" s="13"/>
      <c r="B78" s="93" t="s">
        <v>72</v>
      </c>
      <c r="C78" s="94">
        <f>G32</f>
        <v>0</v>
      </c>
      <c r="D78" s="95">
        <v>0</v>
      </c>
      <c r="E78" s="89"/>
      <c r="F78" s="89"/>
      <c r="G78" s="77"/>
    </row>
    <row r="79" spans="1:9" ht="12" customHeight="1" x14ac:dyDescent="0.25">
      <c r="A79" s="13"/>
      <c r="B79" s="93" t="s">
        <v>73</v>
      </c>
      <c r="C79" s="94">
        <f>G38</f>
        <v>120400</v>
      </c>
      <c r="D79" s="95">
        <f>(C79/C83)</f>
        <v>2.016666813226755E-2</v>
      </c>
      <c r="E79" s="89"/>
      <c r="F79" s="89"/>
      <c r="G79" s="77"/>
    </row>
    <row r="80" spans="1:9" ht="12" customHeight="1" x14ac:dyDescent="0.25">
      <c r="A80" s="13"/>
      <c r="B80" s="93" t="s">
        <v>40</v>
      </c>
      <c r="C80" s="94">
        <f>G52</f>
        <v>1170550</v>
      </c>
      <c r="D80" s="95">
        <f>(C80/C83)</f>
        <v>0.19606389852346992</v>
      </c>
      <c r="E80" s="89"/>
      <c r="F80" s="89"/>
      <c r="G80" s="77"/>
    </row>
    <row r="81" spans="1:7" ht="12" customHeight="1" x14ac:dyDescent="0.25">
      <c r="A81" s="13"/>
      <c r="B81" s="93" t="s">
        <v>74</v>
      </c>
      <c r="C81" s="96">
        <f>G58</f>
        <v>1215000</v>
      </c>
      <c r="D81" s="95">
        <f>(C81/C83)</f>
        <v>0.20350915100253381</v>
      </c>
      <c r="E81" s="97"/>
      <c r="F81" s="97"/>
      <c r="G81" s="77"/>
    </row>
    <row r="82" spans="1:7" ht="12" customHeight="1" x14ac:dyDescent="0.25">
      <c r="A82" s="13"/>
      <c r="B82" s="93" t="s">
        <v>75</v>
      </c>
      <c r="C82" s="96">
        <f>G61</f>
        <v>284297.5</v>
      </c>
      <c r="D82" s="95">
        <f>(C82/C83)</f>
        <v>4.7619047619047616E-2</v>
      </c>
      <c r="E82" s="97"/>
      <c r="F82" s="97"/>
      <c r="G82" s="77"/>
    </row>
    <row r="83" spans="1:7" ht="12" customHeight="1" thickBot="1" x14ac:dyDescent="0.3">
      <c r="A83" s="13"/>
      <c r="B83" s="98" t="s">
        <v>76</v>
      </c>
      <c r="C83" s="99">
        <f>SUM(C77:C82)</f>
        <v>5970247.5</v>
      </c>
      <c r="D83" s="100">
        <f>SUM(D77:D82)</f>
        <v>1</v>
      </c>
      <c r="E83" s="97"/>
      <c r="F83" s="97"/>
      <c r="G83" s="77"/>
    </row>
    <row r="84" spans="1:7" ht="12" customHeight="1" x14ac:dyDescent="0.25">
      <c r="A84" s="13"/>
      <c r="B84" s="78"/>
      <c r="C84" s="76"/>
      <c r="D84" s="76"/>
      <c r="E84" s="76"/>
      <c r="F84" s="76"/>
      <c r="G84" s="77"/>
    </row>
    <row r="85" spans="1:7" ht="12.75" customHeight="1" thickBot="1" x14ac:dyDescent="0.3">
      <c r="A85" s="13"/>
      <c r="B85" s="30"/>
      <c r="C85" s="76"/>
      <c r="D85" s="76"/>
      <c r="E85" s="76"/>
      <c r="F85" s="76"/>
      <c r="G85" s="77"/>
    </row>
    <row r="86" spans="1:7" ht="12.75" customHeight="1" thickBot="1" x14ac:dyDescent="0.3">
      <c r="A86" s="13"/>
      <c r="B86" s="154" t="s">
        <v>77</v>
      </c>
      <c r="C86" s="155"/>
      <c r="D86" s="155"/>
      <c r="E86" s="156"/>
      <c r="F86" s="97"/>
      <c r="G86" s="77"/>
    </row>
    <row r="87" spans="1:7" ht="15" customHeight="1" x14ac:dyDescent="0.25">
      <c r="A87" s="13"/>
      <c r="B87" s="101" t="s">
        <v>78</v>
      </c>
      <c r="C87" s="102">
        <v>6000</v>
      </c>
      <c r="D87" s="102">
        <f>G9</f>
        <v>8000</v>
      </c>
      <c r="E87" s="102">
        <v>10000</v>
      </c>
      <c r="F87" s="103"/>
      <c r="G87" s="104"/>
    </row>
    <row r="88" spans="1:7" ht="12" customHeight="1" thickBot="1" x14ac:dyDescent="0.3">
      <c r="A88" s="13"/>
      <c r="B88" s="98" t="s">
        <v>79</v>
      </c>
      <c r="C88" s="99">
        <f>(G62/C87)</f>
        <v>995.04124999999999</v>
      </c>
      <c r="D88" s="99">
        <f>(G62/D87)</f>
        <v>746.28093750000005</v>
      </c>
      <c r="E88" s="105">
        <f>(G62/E87)</f>
        <v>597.02475000000004</v>
      </c>
      <c r="F88" s="103"/>
      <c r="G88" s="104"/>
    </row>
    <row r="89" spans="1:7" ht="12" customHeight="1" x14ac:dyDescent="0.25">
      <c r="A89" s="13"/>
      <c r="B89" s="75" t="s">
        <v>80</v>
      </c>
      <c r="C89" s="83"/>
      <c r="D89" s="83"/>
      <c r="E89" s="83"/>
      <c r="F89" s="83"/>
      <c r="G89" s="106"/>
    </row>
    <row r="90" spans="1:7" ht="12" customHeight="1" x14ac:dyDescent="0.25">
      <c r="A90" s="13"/>
    </row>
    <row r="91" spans="1:7" ht="12" customHeight="1" x14ac:dyDescent="0.25">
      <c r="A91" s="13"/>
    </row>
    <row r="92" spans="1:7" ht="12" customHeight="1" x14ac:dyDescent="0.25">
      <c r="A92" s="13"/>
    </row>
    <row r="93" spans="1:7" ht="12" customHeight="1" x14ac:dyDescent="0.25">
      <c r="A93" s="13"/>
    </row>
    <row r="94" spans="1:7" ht="12" customHeight="1" x14ac:dyDescent="0.25">
      <c r="A94" s="13"/>
    </row>
    <row r="95" spans="1:7" ht="12.75" customHeight="1" x14ac:dyDescent="0.25">
      <c r="A95" s="13"/>
    </row>
    <row r="96" spans="1:7" ht="12" customHeight="1" x14ac:dyDescent="0.25">
      <c r="A96" s="13"/>
    </row>
    <row r="97" spans="1:1" ht="12.75" customHeight="1" x14ac:dyDescent="0.25">
      <c r="A97" s="13"/>
    </row>
    <row r="98" spans="1:1" ht="12" customHeight="1" x14ac:dyDescent="0.25">
      <c r="A98" s="13"/>
    </row>
    <row r="99" spans="1:1" ht="12" customHeight="1" x14ac:dyDescent="0.25">
      <c r="A99" s="13"/>
    </row>
    <row r="100" spans="1:1" ht="12.75" customHeight="1" x14ac:dyDescent="0.25">
      <c r="A100" s="13"/>
    </row>
    <row r="101" spans="1:1" ht="15.6" customHeight="1" x14ac:dyDescent="0.25">
      <c r="A101" s="13"/>
    </row>
  </sheetData>
  <mergeCells count="9">
    <mergeCell ref="B17:G17"/>
    <mergeCell ref="B75:C75"/>
    <mergeCell ref="B86:E86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6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37A78-250C-44B1-AE15-8C53EB6E74C8}"/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1C686-E065-4E69-8D96-6E91B40CFFF4}">
  <ds:schemaRefs>
    <ds:schemaRef ds:uri="10b82782-c0f5-416e-ae65-72e3340045c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bea4a5c6-dd9c-492d-ab53-e1e14423e94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Palta Hass</vt:lpstr>
      <vt:lpstr>'Palta Hass'!Área_de_impresión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2023-03-20T15:27:29Z</cp:lastPrinted>
  <dcterms:created xsi:type="dcterms:W3CDTF">2020-11-27T12:49:26Z</dcterms:created>
  <dcterms:modified xsi:type="dcterms:W3CDTF">2023-04-05T14:04:32Z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