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palta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1" l="1"/>
  <c r="G70" i="1" l="1"/>
  <c r="G71" i="1"/>
  <c r="G72" i="1"/>
  <c r="G73" i="1"/>
  <c r="G69" i="1"/>
  <c r="G67" i="1"/>
  <c r="G66" i="1"/>
  <c r="G64" i="1"/>
  <c r="G63" i="1"/>
  <c r="G59" i="1"/>
  <c r="G60" i="1"/>
  <c r="G61" i="1"/>
  <c r="G58" i="1"/>
  <c r="G55" i="1"/>
  <c r="G56" i="1"/>
  <c r="G54" i="1"/>
  <c r="G48" i="1"/>
  <c r="G49" i="1"/>
  <c r="G50" i="1"/>
  <c r="G51" i="1"/>
  <c r="G52" i="1"/>
  <c r="G47" i="1"/>
  <c r="G74" i="1" l="1"/>
  <c r="C24" i="1"/>
  <c r="C25" i="1"/>
  <c r="C26" i="1"/>
  <c r="G78" i="1" l="1"/>
  <c r="D21" i="1" l="1"/>
  <c r="D23" i="1"/>
  <c r="D24" i="1"/>
  <c r="D25" i="1"/>
  <c r="D26" i="1"/>
  <c r="C22" i="1"/>
  <c r="G41" i="1" l="1"/>
  <c r="G37" i="1"/>
  <c r="G40" i="1"/>
  <c r="G39" i="1"/>
  <c r="G38" i="1"/>
  <c r="G27" i="1"/>
  <c r="G22" i="1"/>
  <c r="G21" i="1"/>
  <c r="G23" i="1"/>
  <c r="D108" i="1"/>
  <c r="G12" i="1"/>
  <c r="G24" i="1"/>
  <c r="G25" i="1"/>
  <c r="G26" i="1"/>
  <c r="G28" i="1" l="1"/>
  <c r="C98" i="1" s="1"/>
  <c r="G42" i="1"/>
  <c r="C100" i="1" s="1"/>
  <c r="C102" i="1"/>
  <c r="C99" i="1" l="1"/>
  <c r="G84" i="1"/>
  <c r="G81" i="1"/>
  <c r="G82" i="1" s="1"/>
  <c r="C103" i="1" l="1"/>
  <c r="G83" i="1"/>
  <c r="C109" i="1" l="1"/>
  <c r="E109" i="1"/>
  <c r="D109" i="1"/>
  <c r="G85" i="1"/>
  <c r="D103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<sst xmlns="http://schemas.openxmlformats.org/spreadsheetml/2006/main" count="208" uniqueCount="144">
  <si>
    <t>RUBRO O CULTIVO</t>
  </si>
  <si>
    <t>PALTA</t>
  </si>
  <si>
    <t>RENDIMIENTO (kg/ha)</t>
  </si>
  <si>
    <t>VARIEDAD</t>
  </si>
  <si>
    <t>NEGRA DE LA CRUZ</t>
  </si>
  <si>
    <t>FECHA ESTIMADA  PRECIO VENTA</t>
  </si>
  <si>
    <t>AGO-FEB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</si>
  <si>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</si>
  <si>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</si>
  <si>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</si>
  <si>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</si>
  <si>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</si>
  <si>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</si>
  <si>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</si>
  <si>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EXPORTACIÓN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</si>
  <si>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</si>
  <si>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</si>
  <si>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</si>
  <si>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</si>
  <si>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</si>
  <si>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</si>
  <si>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</si>
  <si>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</si>
  <si>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</si>
  <si>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</si>
  <si>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</si>
  <si>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</si>
  <si>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</si>
  <si>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Y DESINFECCIÓN</t>
  </si>
  <si>
    <t>JH</t>
  </si>
  <si>
    <t>SEPTIEMBRE-MARZO</t>
  </si>
  <si>
    <t>REPARACIÓN Y MANTENIMIENTO</t>
  </si>
  <si>
    <t>JUNIO-JULIO</t>
  </si>
  <si>
    <t>SERVICIOS BÁSICOS LUZ, AGUA Y GAS</t>
  </si>
  <si>
    <t>MARZO-ENERO</t>
  </si>
  <si>
    <t>FERT-RIEGO Y REVISIÓN DE GOTERO</t>
  </si>
  <si>
    <t>AGOSTO-ABRIL</t>
  </si>
  <si>
    <t>PODA DE INVIERNO</t>
  </si>
  <si>
    <t>AGOSTO-SEPTIEMBRE</t>
  </si>
  <si>
    <t>APLICACIÓN DE PESTICIDAS</t>
  </si>
  <si>
    <t>OCTUBRE-NOVIEMBRE</t>
  </si>
  <si>
    <t xml:space="preserve">CONTROL DE MALEZAS  </t>
  </si>
  <si>
    <t>FEBRERO-MARZO</t>
  </si>
  <si>
    <t>Subtotal Jornadas Hombre</t>
  </si>
  <si>
    <t xml:space="preserve"> </t>
  </si>
  <si>
    <t>JORNADAS ANIMAL</t>
  </si>
  <si>
    <t>N/A</t>
  </si>
  <si>
    <t>Subtotal Jornadas Animal</t>
  </si>
  <si>
    <t>MAQUINARIA</t>
  </si>
  <si>
    <t>ANUAL</t>
  </si>
  <si>
    <t>SACAR RAMILLAS</t>
  </si>
  <si>
    <t>RASTRAJE</t>
  </si>
  <si>
    <t>MAYO</t>
  </si>
  <si>
    <t>MELGADURA</t>
  </si>
  <si>
    <t xml:space="preserve">  </t>
  </si>
  <si>
    <t>COSECHA Y CARGA</t>
  </si>
  <si>
    <t>Subtotal Costo Maquinaria</t>
  </si>
  <si>
    <t>INSUMOS</t>
  </si>
  <si>
    <t>Insumos</t>
  </si>
  <si>
    <t>Unidad (Kg/l/u)</t>
  </si>
  <si>
    <t>Cantidad (Kg/l/u)</t>
  </si>
  <si>
    <t xml:space="preserve">FERTILIZANTE </t>
  </si>
  <si>
    <t>MEZCLA FRUTERA (NPK)</t>
  </si>
  <si>
    <t>KG</t>
  </si>
  <si>
    <t>JULIO-OCTUBRE</t>
  </si>
  <si>
    <t>UREA</t>
  </si>
  <si>
    <t>SEPTIEMBRE-ABRIL</t>
  </si>
  <si>
    <t>SULFATO DE ZINC</t>
  </si>
  <si>
    <t>JUNIO-ENERO</t>
  </si>
  <si>
    <t>NITRATO CALCIO</t>
  </si>
  <si>
    <t>AGOSTO-OCTUBRE</t>
  </si>
  <si>
    <t>NITRATO POTASIO</t>
  </si>
  <si>
    <t>AGOSTO-NOVIEMBRE</t>
  </si>
  <si>
    <t>ACIDO FOSFÓRICO</t>
  </si>
  <si>
    <t>FUNGICIDAS:</t>
  </si>
  <si>
    <t>LT</t>
  </si>
  <si>
    <t>INSECTICIDAS:</t>
  </si>
  <si>
    <t>ENERO-ABRIL</t>
  </si>
  <si>
    <t>OCTUBRE</t>
  </si>
  <si>
    <t>SEPRIEMBRE-MARZO</t>
  </si>
  <si>
    <t>HERBICIDAS:</t>
  </si>
  <si>
    <t>MAYO-FEBRERO</t>
  </si>
  <si>
    <t>MAYO-DICIEMBRE</t>
  </si>
  <si>
    <t>ACARICIDAS:</t>
  </si>
  <si>
    <t>AGOSTO-DICIEMBRE</t>
  </si>
  <si>
    <t>FERTILIZANTES FOLIARES:</t>
  </si>
  <si>
    <t>SOLUBOR</t>
  </si>
  <si>
    <t>SEPTIEMBRE-NOVIEMBRE</t>
  </si>
  <si>
    <t>FRUTALIV</t>
  </si>
  <si>
    <t>SEPTIEMBRE-FEBRERO</t>
  </si>
  <si>
    <t>FOSFIMAX 40 20</t>
  </si>
  <si>
    <t>BASFOLIAR ZN</t>
  </si>
  <si>
    <t>SEPTIEMBRE- ABRIL</t>
  </si>
  <si>
    <t>NITROFOSKA</t>
  </si>
  <si>
    <t>OCTUBRE-ENERO</t>
  </si>
  <si>
    <t>Subtotal Insumos</t>
  </si>
  <si>
    <t>OTROS</t>
  </si>
  <si>
    <t>Item</t>
  </si>
  <si>
    <t>COLMENAS</t>
  </si>
  <si>
    <t xml:space="preserve">UN  </t>
  </si>
  <si>
    <t>OCT-NOV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</si>
  <si>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</si>
  <si>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</si>
  <si>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</si>
  <si>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</si>
  <si>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</si>
  <si>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</si>
  <si>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</si>
  <si>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</si>
  <si>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</si>
  <si>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</si>
  <si>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</si>
  <si>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</si>
  <si>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</si>
  <si>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</si>
  <si>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</si>
  <si>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</si>
  <si>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</si>
  <si>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</si>
  <si>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</si>
  <si>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</si>
  <si>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</si>
  <si>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</si>
  <si>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</si>
  <si>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</si>
  <si>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</si>
  <si>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</si>
  <si>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</si>
  <si>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MARZO 2023</t>
  </si>
  <si>
    <t>HA</t>
  </si>
  <si>
    <t>ALIETTE O SIMILAR</t>
  </si>
  <si>
    <t>RIDOMIL GOLD 480 SL O SIMILAR</t>
  </si>
  <si>
    <t>PODEXAL O SIMILAR</t>
  </si>
  <si>
    <t>ACEITE CITROLIV MISCIBLE O SIMILAR</t>
  </si>
  <si>
    <t>LORSBAN 4E O SIMILAR</t>
  </si>
  <si>
    <t>KARATE CON TECNOLOGÍA ZEON O SIMILAR</t>
  </si>
  <si>
    <t>ACTARA 25 WG O SIMILAR</t>
  </si>
  <si>
    <t>ROUNDUP FULL O SIMILAR</t>
  </si>
  <si>
    <t>FARMON O SIMILAR</t>
  </si>
  <si>
    <t>ABAMITE ME O SIMILAR</t>
  </si>
  <si>
    <t>VERTIMEC 018 EC O SIMILAR</t>
  </si>
  <si>
    <t>DEL MAULE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</si>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</sst>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4" fillId="0" borderId="1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/>
    </xf>
    <xf numFmtId="3" fontId="1" fillId="2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2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right"/>
    </xf>
    <xf numFmtId="3" fontId="12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49" fontId="12" fillId="3" borderId="10" xfId="0" applyNumberFormat="1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9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3" borderId="19" xfId="0" applyNumberFormat="1" applyFont="1" applyFill="1" applyBorder="1" applyAlignment="1">
      <alignment horizontal="left" vertical="center"/>
    </xf>
    <xf numFmtId="49" fontId="12" fillId="3" borderId="21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3">
    <cellStyle name="Normal" xfId="0" builtinId="0"/>
    <cellStyle name="Normal 2" xfId="1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0</xdr:row>
      <xdr:rowOff>161925</xdr:rowOff>
    </xdr:from>
    <xdr:to>
      <xdr:col>6</xdr:col>
      <xdr:colOff>1125141</xdr:colOff>
      <xdr:row>6</xdr:row>
      <xdr:rowOff>168058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161925"/>
          <a:ext cx="6941345" cy="1149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alto_plano_ohiggins_20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to"/>
      <sheetName val="rdto_variable"/>
    </sheetNames>
    <sheetDataSet>
      <sheetData sheetId="0" refreshError="1">
        <row r="22">
          <cell r="G22">
            <v>30</v>
          </cell>
          <cell r="H22" t="str">
            <v>JH</v>
          </cell>
        </row>
        <row r="24">
          <cell r="G24">
            <v>6</v>
          </cell>
          <cell r="H24" t="str">
            <v>JH</v>
          </cell>
        </row>
        <row r="25">
          <cell r="G25">
            <v>5</v>
          </cell>
          <cell r="H25" t="str">
            <v>JH</v>
          </cell>
        </row>
        <row r="26">
          <cell r="G26">
            <v>5</v>
          </cell>
          <cell r="H26" t="str">
            <v>JH</v>
          </cell>
        </row>
        <row r="27">
          <cell r="G27">
            <v>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topLeftCell="A10" zoomScale="160" zoomScaleNormal="160" workbookViewId="0">
      <selection activeCell="C14" sqref="C14"/>
    </sheetView>
  </sheetViews>
  <sheetFormatPr baseColWidth="10" defaultColWidth="10.85546875" defaultRowHeight="11.25" customHeight="1" x14ac:dyDescent="0.25"/>
  <cols>
    <col min="1" max="1" width="12.140625" style="2" customWidth="1"/>
    <col min="2" max="2" width="21.28515625" style="2" customWidth="1"/>
    <col min="3" max="3" width="17" style="2" customWidth="1"/>
    <col min="4" max="4" width="13.42578125" style="2" customWidth="1"/>
    <col min="5" max="5" width="16.85546875" style="2" customWidth="1"/>
    <col min="6" max="6" width="18.7109375" style="2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13"/>
      <c r="B1" s="13"/>
      <c r="C1" s="13"/>
      <c r="D1" s="13"/>
      <c r="E1" s="13"/>
      <c r="F1" s="13"/>
      <c r="G1" s="14"/>
    </row>
    <row r="2" spans="1:7" ht="15" customHeight="1" x14ac:dyDescent="0.25">
      <c r="A2" s="13"/>
      <c r="B2" s="13"/>
      <c r="C2" s="13"/>
      <c r="D2" s="13"/>
      <c r="E2" s="13"/>
      <c r="F2" s="13"/>
      <c r="G2" s="14"/>
    </row>
    <row r="3" spans="1:7" ht="15" customHeight="1" x14ac:dyDescent="0.25">
      <c r="A3" s="13"/>
      <c r="B3" s="13"/>
      <c r="C3" s="13"/>
      <c r="D3" s="13"/>
      <c r="E3" s="13"/>
      <c r="F3" s="13"/>
      <c r="G3" s="14"/>
    </row>
    <row r="4" spans="1:7" ht="15" customHeight="1" x14ac:dyDescent="0.25">
      <c r="A4" s="13"/>
      <c r="B4" s="13"/>
      <c r="C4" s="13"/>
      <c r="D4" s="13"/>
      <c r="E4" s="13"/>
      <c r="F4" s="13"/>
      <c r="G4" s="14"/>
    </row>
    <row r="5" spans="1:7" ht="15" customHeight="1" x14ac:dyDescent="0.25">
      <c r="A5" s="13"/>
      <c r="B5" s="13"/>
      <c r="C5" s="13"/>
      <c r="D5" s="13"/>
      <c r="E5" s="13"/>
      <c r="F5" s="13"/>
      <c r="G5" s="14"/>
    </row>
    <row r="6" spans="1:7" ht="15" customHeight="1" x14ac:dyDescent="0.25">
      <c r="A6" s="13"/>
      <c r="B6" s="13"/>
      <c r="C6" s="13"/>
      <c r="D6" s="13"/>
      <c r="E6" s="13"/>
      <c r="F6" s="13"/>
      <c r="G6" s="14"/>
    </row>
    <row r="7" spans="1:7" ht="15" customHeight="1" x14ac:dyDescent="0.25">
      <c r="A7" s="13"/>
      <c r="B7" s="13"/>
      <c r="C7" s="13"/>
      <c r="D7" s="13"/>
      <c r="E7" s="13"/>
      <c r="F7" s="13"/>
      <c r="G7" s="14"/>
    </row>
    <row r="8" spans="1:7" ht="15" customHeight="1" x14ac:dyDescent="0.25">
      <c r="A8" s="13"/>
      <c r="B8" s="13"/>
      <c r="C8" s="13"/>
      <c r="D8" s="13"/>
      <c r="E8" s="13"/>
      <c r="F8" s="13"/>
      <c r="G8" s="14"/>
    </row>
    <row r="9" spans="1:7" ht="12" customHeight="1" x14ac:dyDescent="0.25">
      <c r="A9" s="13"/>
      <c r="B9" s="39" t="s">
        <v>0</v>
      </c>
      <c r="C9" s="106" t="s">
        <v>1</v>
      </c>
      <c r="D9" s="16"/>
      <c r="E9" s="112" t="s">
        <v>2</v>
      </c>
      <c r="F9" s="113"/>
      <c r="G9" s="44">
        <v>11000</v>
      </c>
    </row>
    <row r="10" spans="1:7" ht="18" customHeight="1" x14ac:dyDescent="0.25">
      <c r="A10" s="13"/>
      <c r="B10" s="41" t="s">
        <v>3</v>
      </c>
      <c r="C10" s="42" t="s">
        <v>4</v>
      </c>
      <c r="D10" s="16"/>
      <c r="E10" s="114" t="s">
        <v>5</v>
      </c>
      <c r="F10" s="115"/>
      <c r="G10" s="40" t="s">
        <v>6</v>
      </c>
    </row>
    <row r="11" spans="1:7" ht="18" customHeight="1" x14ac:dyDescent="0.25">
      <c r="A11" s="13"/>
      <c r="B11" s="41" t="s">
        <v>7</v>
      </c>
      <c r="C11" s="40" t="s">
        <v>8</v>
      </c>
      <c r="D11" s="16"/>
      <c r="E11" s="114" t="s">
        <v>9</v>
      </c>
      <c r="F11" s="115"/>
      <c r="G11" s="45">
        <v>1500</v>
      </c>
    </row>
    <row r="12" spans="1:7" ht="11.25" customHeight="1" x14ac:dyDescent="0.25">
      <c r="A12" s="13"/>
      <c r="B12" s="41" t="s">
        <v>10</v>
      </c>
      <c r="C12" s="126" t="s">
        <v>141</v>
      </c>
      <c r="D12" s="16"/>
      <c r="E12" s="46" t="s">
        <v>11</v>
      </c>
      <c r="F12" s="47"/>
      <c r="G12" s="48">
        <f>G9*G11</f>
        <v>16500000</v>
      </c>
    </row>
    <row r="13" spans="1:7" ht="11.25" customHeight="1" x14ac:dyDescent="0.25">
      <c r="A13" s="13"/>
      <c r="B13" s="41" t="s">
        <v>12</v>
      </c>
      <c r="C13" s="127" t="s">
        <v>142</v>
      </c>
      <c r="D13" s="16"/>
      <c r="E13" s="114" t="s">
        <v>13</v>
      </c>
      <c r="F13" s="115"/>
      <c r="G13" s="40" t="s">
        <v>14</v>
      </c>
    </row>
    <row r="14" spans="1:7" ht="38.25" x14ac:dyDescent="0.25">
      <c r="A14" s="13"/>
      <c r="B14" s="41" t="s">
        <v>15</v>
      </c>
      <c r="C14" s="127" t="s">
        <v>143</v>
      </c>
      <c r="D14" s="16"/>
      <c r="E14" s="114" t="s">
        <v>16</v>
      </c>
      <c r="F14" s="115"/>
      <c r="G14" s="40" t="s">
        <v>6</v>
      </c>
    </row>
    <row r="15" spans="1:7" ht="18" customHeight="1" x14ac:dyDescent="0.25">
      <c r="A15" s="13"/>
      <c r="B15" s="41" t="s">
        <v>17</v>
      </c>
      <c r="C15" s="127" t="s">
        <v>128</v>
      </c>
      <c r="D15" s="16"/>
      <c r="E15" s="116" t="s">
        <v>18</v>
      </c>
      <c r="F15" s="117"/>
      <c r="G15" s="43" t="s">
        <v>19</v>
      </c>
    </row>
    <row r="16" spans="1:7" ht="12" customHeight="1" x14ac:dyDescent="0.25">
      <c r="A16" s="13"/>
      <c r="B16" s="29"/>
      <c r="C16" s="30"/>
      <c r="D16" s="16"/>
      <c r="E16" s="16"/>
      <c r="F16" s="16"/>
      <c r="G16" s="31"/>
    </row>
    <row r="17" spans="1:7" ht="12" customHeight="1" x14ac:dyDescent="0.25">
      <c r="A17" s="13"/>
      <c r="B17" s="118" t="s">
        <v>20</v>
      </c>
      <c r="C17" s="119"/>
      <c r="D17" s="119"/>
      <c r="E17" s="119"/>
      <c r="F17" s="119"/>
      <c r="G17" s="120"/>
    </row>
    <row r="18" spans="1:7" ht="12" customHeight="1" x14ac:dyDescent="0.25">
      <c r="A18" s="13"/>
      <c r="B18" s="16"/>
      <c r="C18" s="32"/>
      <c r="D18" s="32"/>
      <c r="E18" s="32"/>
      <c r="F18" s="16"/>
      <c r="G18" s="33"/>
    </row>
    <row r="19" spans="1:7" ht="12" customHeight="1" x14ac:dyDescent="0.25">
      <c r="A19" s="13"/>
      <c r="B19" s="49" t="s">
        <v>21</v>
      </c>
      <c r="C19" s="34"/>
      <c r="D19" s="34"/>
      <c r="E19" s="34"/>
      <c r="F19" s="34"/>
      <c r="G19" s="35"/>
    </row>
    <row r="20" spans="1:7" ht="24" customHeight="1" x14ac:dyDescent="0.25">
      <c r="A20" s="13"/>
      <c r="B20" s="50" t="s">
        <v>22</v>
      </c>
      <c r="C20" s="50" t="s">
        <v>23</v>
      </c>
      <c r="D20" s="50" t="s">
        <v>24</v>
      </c>
      <c r="E20" s="50" t="s">
        <v>25</v>
      </c>
      <c r="F20" s="50" t="s">
        <v>26</v>
      </c>
      <c r="G20" s="50" t="s">
        <v>27</v>
      </c>
    </row>
    <row r="21" spans="1:7" ht="12.75" customHeight="1" x14ac:dyDescent="0.25">
      <c r="A21" s="13"/>
      <c r="B21" s="51" t="s">
        <v>28</v>
      </c>
      <c r="C21" s="53" t="s">
        <v>29</v>
      </c>
      <c r="D21" s="54">
        <f>[1]palto!G22</f>
        <v>30</v>
      </c>
      <c r="E21" s="53" t="s">
        <v>30</v>
      </c>
      <c r="F21" s="55">
        <v>35000</v>
      </c>
      <c r="G21" s="55">
        <f>D21*F21</f>
        <v>1050000</v>
      </c>
    </row>
    <row r="22" spans="1:7" ht="12.75" customHeight="1" x14ac:dyDescent="0.25">
      <c r="A22" s="13"/>
      <c r="B22" s="51" t="s">
        <v>31</v>
      </c>
      <c r="C22" s="53" t="str">
        <f>[1]palto!H22</f>
        <v>JH</v>
      </c>
      <c r="D22" s="54">
        <v>10</v>
      </c>
      <c r="E22" s="53" t="s">
        <v>32</v>
      </c>
      <c r="F22" s="55">
        <v>35000</v>
      </c>
      <c r="G22" s="55">
        <f t="shared" ref="G22:G27" si="0">D22*F22</f>
        <v>350000</v>
      </c>
    </row>
    <row r="23" spans="1:7" ht="12.75" customHeight="1" x14ac:dyDescent="0.25">
      <c r="A23" s="13"/>
      <c r="B23" s="51" t="s">
        <v>33</v>
      </c>
      <c r="C23" s="53" t="s">
        <v>29</v>
      </c>
      <c r="D23" s="56">
        <f>[1]palto!G24</f>
        <v>6</v>
      </c>
      <c r="E23" s="53" t="s">
        <v>34</v>
      </c>
      <c r="F23" s="55">
        <v>35000</v>
      </c>
      <c r="G23" s="55">
        <f t="shared" si="0"/>
        <v>210000</v>
      </c>
    </row>
    <row r="24" spans="1:7" ht="12.75" customHeight="1" x14ac:dyDescent="0.25">
      <c r="A24" s="13"/>
      <c r="B24" s="51" t="s">
        <v>35</v>
      </c>
      <c r="C24" s="53" t="str">
        <f>[1]palto!H24</f>
        <v>JH</v>
      </c>
      <c r="D24" s="54">
        <f>[1]palto!G25</f>
        <v>5</v>
      </c>
      <c r="E24" s="53" t="s">
        <v>36</v>
      </c>
      <c r="F24" s="55">
        <v>35000</v>
      </c>
      <c r="G24" s="55">
        <f t="shared" si="0"/>
        <v>175000</v>
      </c>
    </row>
    <row r="25" spans="1:7" ht="12.75" customHeight="1" x14ac:dyDescent="0.25">
      <c r="A25" s="13"/>
      <c r="B25" s="51" t="s">
        <v>37</v>
      </c>
      <c r="C25" s="53" t="str">
        <f>[1]palto!H25</f>
        <v>JH</v>
      </c>
      <c r="D25" s="54">
        <f>[1]palto!G26</f>
        <v>5</v>
      </c>
      <c r="E25" s="53" t="s">
        <v>38</v>
      </c>
      <c r="F25" s="55">
        <v>35000</v>
      </c>
      <c r="G25" s="55">
        <f t="shared" si="0"/>
        <v>175000</v>
      </c>
    </row>
    <row r="26" spans="1:7" ht="12.75" customHeight="1" x14ac:dyDescent="0.25">
      <c r="A26" s="13"/>
      <c r="B26" s="51" t="s">
        <v>39</v>
      </c>
      <c r="C26" s="53" t="str">
        <f>[1]palto!H26</f>
        <v>JH</v>
      </c>
      <c r="D26" s="56">
        <f>[1]palto!G27</f>
        <v>4</v>
      </c>
      <c r="E26" s="53" t="s">
        <v>40</v>
      </c>
      <c r="F26" s="55">
        <v>35000</v>
      </c>
      <c r="G26" s="55">
        <f t="shared" si="0"/>
        <v>140000</v>
      </c>
    </row>
    <row r="27" spans="1:7" ht="12.75" customHeight="1" x14ac:dyDescent="0.25">
      <c r="A27" s="13"/>
      <c r="B27" s="51" t="s">
        <v>41</v>
      </c>
      <c r="C27" s="53" t="s">
        <v>29</v>
      </c>
      <c r="D27" s="54">
        <v>45</v>
      </c>
      <c r="E27" s="53" t="s">
        <v>42</v>
      </c>
      <c r="F27" s="55">
        <v>35000</v>
      </c>
      <c r="G27" s="55">
        <f t="shared" si="0"/>
        <v>1575000</v>
      </c>
    </row>
    <row r="28" spans="1:7" ht="12.75" customHeight="1" x14ac:dyDescent="0.25">
      <c r="A28" s="13"/>
      <c r="B28" s="124" t="s">
        <v>43</v>
      </c>
      <c r="C28" s="125"/>
      <c r="D28" s="57">
        <v>0</v>
      </c>
      <c r="E28" s="57"/>
      <c r="F28" s="58"/>
      <c r="G28" s="60">
        <f>SUM(G21:G27)</f>
        <v>3675000</v>
      </c>
    </row>
    <row r="29" spans="1:7" ht="12.75" customHeight="1" x14ac:dyDescent="0.25">
      <c r="A29" s="13"/>
      <c r="B29" s="16"/>
      <c r="C29" s="16"/>
      <c r="D29" s="16"/>
      <c r="E29" s="16"/>
      <c r="F29" s="36"/>
      <c r="G29" s="15" t="s">
        <v>44</v>
      </c>
    </row>
    <row r="30" spans="1:7" ht="15.75" customHeight="1" x14ac:dyDescent="0.25">
      <c r="A30" s="13"/>
      <c r="B30" s="49" t="s">
        <v>45</v>
      </c>
      <c r="C30" s="37"/>
      <c r="D30" s="37"/>
      <c r="E30" s="37"/>
      <c r="F30" s="34"/>
      <c r="G30" s="35"/>
    </row>
    <row r="31" spans="1:7" ht="12.75" customHeight="1" x14ac:dyDescent="0.25">
      <c r="A31" s="13"/>
      <c r="B31" s="61" t="s">
        <v>22</v>
      </c>
      <c r="C31" s="50" t="s">
        <v>23</v>
      </c>
      <c r="D31" s="50" t="s">
        <v>24</v>
      </c>
      <c r="E31" s="61" t="s">
        <v>44</v>
      </c>
      <c r="F31" s="50" t="s">
        <v>26</v>
      </c>
      <c r="G31" s="61" t="s">
        <v>27</v>
      </c>
    </row>
    <row r="32" spans="1:7" ht="12.75" customHeight="1" x14ac:dyDescent="0.25">
      <c r="A32" s="13"/>
      <c r="B32" s="62" t="s">
        <v>46</v>
      </c>
      <c r="C32" s="63" t="s">
        <v>44</v>
      </c>
      <c r="D32" s="63" t="s">
        <v>44</v>
      </c>
      <c r="E32" s="63" t="s">
        <v>44</v>
      </c>
      <c r="F32" s="64" t="s">
        <v>44</v>
      </c>
      <c r="G32" s="65"/>
    </row>
    <row r="33" spans="1:8" ht="12.75" customHeight="1" x14ac:dyDescent="0.25">
      <c r="A33" s="13"/>
      <c r="B33" s="52" t="s">
        <v>47</v>
      </c>
      <c r="C33" s="57"/>
      <c r="D33" s="57"/>
      <c r="E33" s="57"/>
      <c r="F33" s="58"/>
      <c r="G33" s="59"/>
    </row>
    <row r="34" spans="1:8" ht="12" customHeight="1" x14ac:dyDescent="0.25">
      <c r="A34" s="13"/>
      <c r="B34" s="16"/>
      <c r="C34" s="16"/>
      <c r="D34" s="16"/>
      <c r="E34" s="16"/>
      <c r="F34" s="36"/>
      <c r="G34" s="15"/>
    </row>
    <row r="35" spans="1:8" ht="12" customHeight="1" x14ac:dyDescent="0.25">
      <c r="A35" s="13"/>
      <c r="B35" s="49" t="s">
        <v>48</v>
      </c>
      <c r="C35" s="37"/>
      <c r="D35" s="37"/>
      <c r="E35" s="37"/>
      <c r="F35" s="34"/>
      <c r="G35" s="35"/>
    </row>
    <row r="36" spans="1:8" ht="24" customHeight="1" x14ac:dyDescent="0.25">
      <c r="A36" s="13"/>
      <c r="B36" s="61" t="s">
        <v>22</v>
      </c>
      <c r="C36" s="61" t="s">
        <v>23</v>
      </c>
      <c r="D36" s="61" t="s">
        <v>24</v>
      </c>
      <c r="E36" s="61" t="s">
        <v>25</v>
      </c>
      <c r="F36" s="50" t="s">
        <v>26</v>
      </c>
      <c r="G36" s="61" t="s">
        <v>27</v>
      </c>
    </row>
    <row r="37" spans="1:8" ht="12" customHeight="1" x14ac:dyDescent="0.25">
      <c r="A37" s="13"/>
      <c r="B37" s="51" t="s">
        <v>39</v>
      </c>
      <c r="C37" s="53" t="s">
        <v>129</v>
      </c>
      <c r="D37" s="54">
        <v>4</v>
      </c>
      <c r="E37" s="53" t="s">
        <v>49</v>
      </c>
      <c r="F37" s="55">
        <v>30000</v>
      </c>
      <c r="G37" s="55">
        <f>D37*F37</f>
        <v>120000</v>
      </c>
    </row>
    <row r="38" spans="1:8" ht="12" customHeight="1" x14ac:dyDescent="0.25">
      <c r="A38" s="13"/>
      <c r="B38" s="51" t="s">
        <v>50</v>
      </c>
      <c r="C38" s="53" t="s">
        <v>129</v>
      </c>
      <c r="D38" s="54">
        <v>1</v>
      </c>
      <c r="E38" s="53" t="s">
        <v>49</v>
      </c>
      <c r="F38" s="55">
        <v>25000</v>
      </c>
      <c r="G38" s="55">
        <f t="shared" ref="G38:G41" si="1">D38*F38</f>
        <v>25000</v>
      </c>
    </row>
    <row r="39" spans="1:8" ht="12" customHeight="1" x14ac:dyDescent="0.25">
      <c r="A39" s="13"/>
      <c r="B39" s="51" t="s">
        <v>51</v>
      </c>
      <c r="C39" s="53" t="s">
        <v>129</v>
      </c>
      <c r="D39" s="54">
        <v>1</v>
      </c>
      <c r="E39" s="53" t="s">
        <v>52</v>
      </c>
      <c r="F39" s="55">
        <v>55000</v>
      </c>
      <c r="G39" s="55">
        <f t="shared" si="1"/>
        <v>55000</v>
      </c>
    </row>
    <row r="40" spans="1:8" ht="12" customHeight="1" x14ac:dyDescent="0.25">
      <c r="A40" s="13"/>
      <c r="B40" s="51" t="s">
        <v>53</v>
      </c>
      <c r="C40" s="53" t="s">
        <v>129</v>
      </c>
      <c r="D40" s="54">
        <v>1</v>
      </c>
      <c r="E40" s="53" t="s">
        <v>52</v>
      </c>
      <c r="F40" s="55">
        <v>25000</v>
      </c>
      <c r="G40" s="55">
        <f t="shared" si="1"/>
        <v>25000</v>
      </c>
      <c r="H40" s="1" t="s">
        <v>54</v>
      </c>
    </row>
    <row r="41" spans="1:8" ht="13.5" customHeight="1" x14ac:dyDescent="0.25">
      <c r="A41" s="13"/>
      <c r="B41" s="51" t="s">
        <v>55</v>
      </c>
      <c r="C41" s="53" t="s">
        <v>129</v>
      </c>
      <c r="D41" s="54">
        <v>1</v>
      </c>
      <c r="E41" s="53" t="s">
        <v>42</v>
      </c>
      <c r="F41" s="55">
        <v>400000</v>
      </c>
      <c r="G41" s="55">
        <f t="shared" si="1"/>
        <v>400000</v>
      </c>
    </row>
    <row r="42" spans="1:8" ht="12.75" customHeight="1" x14ac:dyDescent="0.25">
      <c r="A42" s="13"/>
      <c r="B42" s="52" t="s">
        <v>56</v>
      </c>
      <c r="C42" s="57"/>
      <c r="D42" s="57"/>
      <c r="E42" s="57"/>
      <c r="F42" s="57"/>
      <c r="G42" s="60">
        <f>SUM(G37:G41)</f>
        <v>625000</v>
      </c>
    </row>
    <row r="43" spans="1:8" ht="12.75" customHeight="1" x14ac:dyDescent="0.25">
      <c r="A43" s="13"/>
      <c r="B43" s="16"/>
      <c r="C43" s="16"/>
      <c r="D43" s="16"/>
      <c r="E43" s="16"/>
      <c r="F43" s="36"/>
      <c r="G43" s="15"/>
    </row>
    <row r="44" spans="1:8" ht="12.75" customHeight="1" x14ac:dyDescent="0.25">
      <c r="A44" s="13"/>
      <c r="B44" s="49" t="s">
        <v>57</v>
      </c>
      <c r="C44" s="37"/>
      <c r="D44" s="37"/>
      <c r="E44" s="37"/>
      <c r="F44" s="34"/>
      <c r="G44" s="35"/>
    </row>
    <row r="45" spans="1:8" ht="12.75" customHeight="1" x14ac:dyDescent="0.25">
      <c r="A45" s="13"/>
      <c r="B45" s="50" t="s">
        <v>58</v>
      </c>
      <c r="C45" s="50" t="s">
        <v>59</v>
      </c>
      <c r="D45" s="50" t="s">
        <v>60</v>
      </c>
      <c r="E45" s="50" t="s">
        <v>25</v>
      </c>
      <c r="F45" s="50" t="s">
        <v>26</v>
      </c>
      <c r="G45" s="66" t="s">
        <v>27</v>
      </c>
    </row>
    <row r="46" spans="1:8" ht="12.75" customHeight="1" x14ac:dyDescent="0.25">
      <c r="A46" s="13"/>
      <c r="B46" s="10" t="s">
        <v>61</v>
      </c>
      <c r="C46" s="7"/>
      <c r="D46" s="6"/>
      <c r="E46" s="7"/>
      <c r="F46" s="12"/>
      <c r="G46" s="6">
        <v>0</v>
      </c>
    </row>
    <row r="47" spans="1:8" ht="12.75" customHeight="1" x14ac:dyDescent="0.25">
      <c r="A47" s="13"/>
      <c r="B47" s="11" t="s">
        <v>62</v>
      </c>
      <c r="C47" s="3" t="s">
        <v>63</v>
      </c>
      <c r="D47" s="5">
        <v>300</v>
      </c>
      <c r="E47" s="3" t="s">
        <v>64</v>
      </c>
      <c r="F47" s="6">
        <v>1140</v>
      </c>
      <c r="G47" s="6">
        <f>F47*D47</f>
        <v>342000</v>
      </c>
    </row>
    <row r="48" spans="1:8" ht="12" customHeight="1" x14ac:dyDescent="0.25">
      <c r="A48" s="13"/>
      <c r="B48" s="8" t="s">
        <v>65</v>
      </c>
      <c r="C48" s="4" t="s">
        <v>63</v>
      </c>
      <c r="D48" s="4">
        <v>150</v>
      </c>
      <c r="E48" s="4" t="s">
        <v>66</v>
      </c>
      <c r="F48" s="6">
        <v>1000</v>
      </c>
      <c r="G48" s="6">
        <f t="shared" ref="G48:G52" si="2">F48*D48</f>
        <v>150000</v>
      </c>
    </row>
    <row r="49" spans="1:255" ht="12" customHeight="1" x14ac:dyDescent="0.25">
      <c r="A49" s="13"/>
      <c r="B49" s="8" t="s">
        <v>67</v>
      </c>
      <c r="C49" s="3" t="s">
        <v>63</v>
      </c>
      <c r="D49" s="5">
        <v>100</v>
      </c>
      <c r="E49" s="3" t="s">
        <v>68</v>
      </c>
      <c r="F49" s="6">
        <v>1483</v>
      </c>
      <c r="G49" s="6">
        <f t="shared" si="2"/>
        <v>148300</v>
      </c>
    </row>
    <row r="50" spans="1:255" ht="14.25" customHeight="1" x14ac:dyDescent="0.25">
      <c r="A50" s="13"/>
      <c r="B50" s="8" t="s">
        <v>69</v>
      </c>
      <c r="C50" s="3" t="s">
        <v>63</v>
      </c>
      <c r="D50" s="5">
        <v>100</v>
      </c>
      <c r="E50" s="3" t="s">
        <v>70</v>
      </c>
      <c r="F50" s="6">
        <v>1720</v>
      </c>
      <c r="G50" s="6">
        <f t="shared" si="2"/>
        <v>172000</v>
      </c>
      <c r="K50" s="2"/>
    </row>
    <row r="51" spans="1:255" ht="12.75" customHeight="1" x14ac:dyDescent="0.25">
      <c r="A51" s="13"/>
      <c r="B51" s="8" t="s">
        <v>71</v>
      </c>
      <c r="C51" s="4" t="s">
        <v>63</v>
      </c>
      <c r="D51" s="4">
        <v>150</v>
      </c>
      <c r="E51" s="4" t="s">
        <v>72</v>
      </c>
      <c r="F51" s="6">
        <v>1780</v>
      </c>
      <c r="G51" s="6">
        <f t="shared" si="2"/>
        <v>267000</v>
      </c>
      <c r="K51" s="2"/>
    </row>
    <row r="52" spans="1:255" ht="12.75" customHeight="1" x14ac:dyDescent="0.25">
      <c r="A52" s="13"/>
      <c r="B52" s="11" t="s">
        <v>73</v>
      </c>
      <c r="C52" s="3" t="s">
        <v>63</v>
      </c>
      <c r="D52" s="5">
        <v>50</v>
      </c>
      <c r="E52" s="3" t="s">
        <v>49</v>
      </c>
      <c r="F52" s="6">
        <v>1900</v>
      </c>
      <c r="G52" s="6">
        <f t="shared" si="2"/>
        <v>95000</v>
      </c>
    </row>
    <row r="53" spans="1:255" ht="12.75" customHeight="1" x14ac:dyDescent="0.25">
      <c r="A53" s="13"/>
      <c r="B53" s="11" t="s">
        <v>74</v>
      </c>
      <c r="C53" s="4"/>
      <c r="D53" s="4"/>
      <c r="E53" s="4"/>
      <c r="F53" s="6"/>
      <c r="G53" s="6"/>
    </row>
    <row r="54" spans="1:255" ht="12.75" customHeight="1" x14ac:dyDescent="0.25">
      <c r="A54" s="13"/>
      <c r="B54" s="8" t="s">
        <v>130</v>
      </c>
      <c r="C54" s="3" t="s">
        <v>63</v>
      </c>
      <c r="D54" s="5">
        <v>3</v>
      </c>
      <c r="E54" s="3" t="s">
        <v>70</v>
      </c>
      <c r="F54" s="6">
        <v>60000</v>
      </c>
      <c r="G54" s="6">
        <f>F54*D54</f>
        <v>180000</v>
      </c>
    </row>
    <row r="55" spans="1:255" ht="12.75" customHeight="1" x14ac:dyDescent="0.25">
      <c r="A55" s="13"/>
      <c r="B55" s="8" t="s">
        <v>131</v>
      </c>
      <c r="C55" s="3" t="s">
        <v>63</v>
      </c>
      <c r="D55" s="5">
        <v>2</v>
      </c>
      <c r="E55" s="3" t="s">
        <v>30</v>
      </c>
      <c r="F55" s="6">
        <v>32800</v>
      </c>
      <c r="G55" s="6">
        <f t="shared" ref="G55:G56" si="3">F55*D55</f>
        <v>65600</v>
      </c>
    </row>
    <row r="56" spans="1:255" ht="12.75" customHeight="1" x14ac:dyDescent="0.25">
      <c r="A56" s="13"/>
      <c r="B56" s="8" t="s">
        <v>132</v>
      </c>
      <c r="C56" s="3" t="s">
        <v>75</v>
      </c>
      <c r="D56" s="5">
        <v>5</v>
      </c>
      <c r="E56" s="3" t="s">
        <v>32</v>
      </c>
      <c r="F56" s="6">
        <v>15000</v>
      </c>
      <c r="G56" s="6">
        <f t="shared" si="3"/>
        <v>75000</v>
      </c>
    </row>
    <row r="57" spans="1:255" s="71" customFormat="1" ht="12.75" customHeight="1" x14ac:dyDescent="0.25">
      <c r="A57" s="67"/>
      <c r="B57" s="11" t="s">
        <v>76</v>
      </c>
      <c r="C57" s="109"/>
      <c r="D57" s="110"/>
      <c r="E57" s="109"/>
      <c r="F57" s="111"/>
      <c r="G57" s="111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</row>
    <row r="58" spans="1:255" ht="12.75" customHeight="1" x14ac:dyDescent="0.25">
      <c r="A58" s="13"/>
      <c r="B58" s="8" t="s">
        <v>133</v>
      </c>
      <c r="C58" s="3" t="s">
        <v>75</v>
      </c>
      <c r="D58" s="5">
        <v>20</v>
      </c>
      <c r="E58" s="3" t="s">
        <v>77</v>
      </c>
      <c r="F58" s="6">
        <v>9500</v>
      </c>
      <c r="G58" s="6">
        <f>F58*D58</f>
        <v>190000</v>
      </c>
    </row>
    <row r="59" spans="1:255" ht="12.75" customHeight="1" x14ac:dyDescent="0.25">
      <c r="A59" s="13"/>
      <c r="B59" s="8" t="s">
        <v>134</v>
      </c>
      <c r="C59" s="3" t="s">
        <v>75</v>
      </c>
      <c r="D59" s="5">
        <v>2</v>
      </c>
      <c r="E59" s="3" t="s">
        <v>78</v>
      </c>
      <c r="F59" s="6">
        <v>15300</v>
      </c>
      <c r="G59" s="6">
        <f t="shared" ref="G59:G61" si="4">F59*D59</f>
        <v>30600</v>
      </c>
    </row>
    <row r="60" spans="1:255" ht="12.75" customHeight="1" x14ac:dyDescent="0.25">
      <c r="A60" s="13"/>
      <c r="B60" s="8" t="s">
        <v>135</v>
      </c>
      <c r="C60" s="3" t="s">
        <v>75</v>
      </c>
      <c r="D60" s="5">
        <v>1</v>
      </c>
      <c r="E60" s="3" t="s">
        <v>30</v>
      </c>
      <c r="F60" s="6">
        <v>47000</v>
      </c>
      <c r="G60" s="6">
        <f t="shared" si="4"/>
        <v>47000</v>
      </c>
    </row>
    <row r="61" spans="1:255" ht="12.75" customHeight="1" x14ac:dyDescent="0.25">
      <c r="A61" s="13"/>
      <c r="B61" s="8" t="s">
        <v>136</v>
      </c>
      <c r="C61" s="3" t="s">
        <v>63</v>
      </c>
      <c r="D61" s="5">
        <v>1.5</v>
      </c>
      <c r="E61" s="3" t="s">
        <v>79</v>
      </c>
      <c r="F61" s="6">
        <v>261000</v>
      </c>
      <c r="G61" s="6">
        <f t="shared" si="4"/>
        <v>391500</v>
      </c>
    </row>
    <row r="62" spans="1:255" ht="12.75" customHeight="1" x14ac:dyDescent="0.25">
      <c r="A62" s="13"/>
      <c r="B62" s="11" t="s">
        <v>80</v>
      </c>
      <c r="C62" s="3"/>
      <c r="D62" s="5"/>
      <c r="E62" s="3"/>
      <c r="F62" s="6"/>
      <c r="G62" s="6"/>
    </row>
    <row r="63" spans="1:255" ht="12.75" customHeight="1" x14ac:dyDescent="0.25">
      <c r="A63" s="13"/>
      <c r="B63" s="8" t="s">
        <v>137</v>
      </c>
      <c r="C63" s="3" t="s">
        <v>75</v>
      </c>
      <c r="D63" s="5">
        <v>7</v>
      </c>
      <c r="E63" s="3" t="s">
        <v>81</v>
      </c>
      <c r="F63" s="6">
        <v>16510</v>
      </c>
      <c r="G63" s="6">
        <f>F63*D63</f>
        <v>115570</v>
      </c>
    </row>
    <row r="64" spans="1:255" ht="12" customHeight="1" x14ac:dyDescent="0.25">
      <c r="A64" s="13"/>
      <c r="B64" s="8" t="s">
        <v>138</v>
      </c>
      <c r="C64" s="3" t="s">
        <v>75</v>
      </c>
      <c r="D64" s="5">
        <v>3</v>
      </c>
      <c r="E64" s="3" t="s">
        <v>82</v>
      </c>
      <c r="F64" s="6">
        <v>32000</v>
      </c>
      <c r="G64" s="6">
        <f>F64*D64</f>
        <v>96000</v>
      </c>
    </row>
    <row r="65" spans="1:255" ht="12.75" customHeight="1" x14ac:dyDescent="0.25">
      <c r="A65" s="13"/>
      <c r="B65" s="11" t="s">
        <v>83</v>
      </c>
      <c r="C65" s="3"/>
      <c r="D65" s="5"/>
      <c r="E65" s="3"/>
      <c r="F65" s="6"/>
      <c r="G65" s="6"/>
    </row>
    <row r="66" spans="1:255" ht="12.75" customHeight="1" x14ac:dyDescent="0.25">
      <c r="A66" s="13"/>
      <c r="B66" s="8" t="s">
        <v>139</v>
      </c>
      <c r="C66" s="3" t="s">
        <v>75</v>
      </c>
      <c r="D66" s="5">
        <v>1</v>
      </c>
      <c r="E66" s="3" t="s">
        <v>38</v>
      </c>
      <c r="F66" s="6">
        <v>10000</v>
      </c>
      <c r="G66" s="6">
        <f>F66*D66</f>
        <v>10000</v>
      </c>
    </row>
    <row r="67" spans="1:255" ht="12.75" customHeight="1" x14ac:dyDescent="0.25">
      <c r="A67" s="13"/>
      <c r="B67" s="8" t="s">
        <v>140</v>
      </c>
      <c r="C67" s="3" t="s">
        <v>75</v>
      </c>
      <c r="D67" s="5">
        <v>3</v>
      </c>
      <c r="E67" s="3" t="s">
        <v>84</v>
      </c>
      <c r="F67" s="6">
        <v>13500</v>
      </c>
      <c r="G67" s="6">
        <f>F67*D67</f>
        <v>40500</v>
      </c>
    </row>
    <row r="68" spans="1:255" ht="12.75" customHeight="1" x14ac:dyDescent="0.25">
      <c r="A68" s="13"/>
      <c r="B68" s="11" t="s">
        <v>85</v>
      </c>
      <c r="C68" s="3"/>
      <c r="D68" s="5"/>
      <c r="E68" s="3"/>
      <c r="F68" s="6"/>
      <c r="G68" s="6"/>
    </row>
    <row r="69" spans="1:255" ht="12.75" customHeight="1" x14ac:dyDescent="0.25">
      <c r="A69" s="13"/>
      <c r="B69" s="8" t="s">
        <v>86</v>
      </c>
      <c r="C69" s="3" t="s">
        <v>63</v>
      </c>
      <c r="D69" s="5">
        <v>4</v>
      </c>
      <c r="E69" s="3" t="s">
        <v>87</v>
      </c>
      <c r="F69" s="6">
        <v>5700</v>
      </c>
      <c r="G69" s="6">
        <f>F69*D69</f>
        <v>22800</v>
      </c>
    </row>
    <row r="70" spans="1:255" ht="12.75" customHeight="1" x14ac:dyDescent="0.25">
      <c r="A70" s="13"/>
      <c r="B70" s="8" t="s">
        <v>88</v>
      </c>
      <c r="C70" s="3" t="s">
        <v>75</v>
      </c>
      <c r="D70" s="5">
        <v>4</v>
      </c>
      <c r="E70" s="3" t="s">
        <v>89</v>
      </c>
      <c r="F70" s="6">
        <v>14500</v>
      </c>
      <c r="G70" s="6">
        <f t="shared" ref="G70:G73" si="5">F70*D70</f>
        <v>58000</v>
      </c>
    </row>
    <row r="71" spans="1:255" ht="12.75" customHeight="1" x14ac:dyDescent="0.25">
      <c r="A71" s="13"/>
      <c r="B71" s="8" t="s">
        <v>90</v>
      </c>
      <c r="C71" s="3" t="s">
        <v>75</v>
      </c>
      <c r="D71" s="5">
        <v>3</v>
      </c>
      <c r="E71" s="3" t="s">
        <v>89</v>
      </c>
      <c r="F71" s="6">
        <v>11000</v>
      </c>
      <c r="G71" s="6">
        <f t="shared" si="5"/>
        <v>33000</v>
      </c>
    </row>
    <row r="72" spans="1:255" ht="12.75" customHeight="1" x14ac:dyDescent="0.25">
      <c r="A72" s="13"/>
      <c r="B72" s="8" t="s">
        <v>91</v>
      </c>
      <c r="C72" s="3" t="s">
        <v>63</v>
      </c>
      <c r="D72" s="5">
        <v>3</v>
      </c>
      <c r="E72" s="3" t="s">
        <v>92</v>
      </c>
      <c r="F72" s="6">
        <v>2533</v>
      </c>
      <c r="G72" s="6">
        <f t="shared" si="5"/>
        <v>7599</v>
      </c>
    </row>
    <row r="73" spans="1:255" ht="12.75" customHeight="1" x14ac:dyDescent="0.25">
      <c r="A73" s="13"/>
      <c r="B73" s="8" t="s">
        <v>93</v>
      </c>
      <c r="C73" s="3" t="s">
        <v>75</v>
      </c>
      <c r="D73" s="5">
        <v>4</v>
      </c>
      <c r="E73" s="3" t="s">
        <v>94</v>
      </c>
      <c r="F73" s="6">
        <v>9000</v>
      </c>
      <c r="G73" s="6">
        <f t="shared" si="5"/>
        <v>36000</v>
      </c>
    </row>
    <row r="74" spans="1:255" s="71" customFormat="1" ht="12.75" customHeight="1" x14ac:dyDescent="0.25">
      <c r="A74" s="67"/>
      <c r="B74" s="52" t="s">
        <v>95</v>
      </c>
      <c r="C74" s="68"/>
      <c r="D74" s="68"/>
      <c r="E74" s="68"/>
      <c r="F74" s="69"/>
      <c r="G74" s="107">
        <f>SUM(G47:G73)</f>
        <v>2573469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ht="12.75" customHeight="1" x14ac:dyDescent="0.25">
      <c r="A75" s="13"/>
      <c r="B75" s="16"/>
      <c r="C75" s="16"/>
      <c r="D75" s="16"/>
      <c r="E75" s="17"/>
      <c r="F75" s="36"/>
      <c r="G75" s="38"/>
    </row>
    <row r="76" spans="1:255" ht="12.75" customHeight="1" x14ac:dyDescent="0.25">
      <c r="A76" s="13"/>
      <c r="B76" s="49" t="s">
        <v>96</v>
      </c>
      <c r="C76" s="37"/>
      <c r="D76" s="37"/>
      <c r="E76" s="37"/>
      <c r="F76" s="34"/>
      <c r="G76" s="35"/>
    </row>
    <row r="77" spans="1:255" ht="12.75" customHeight="1" x14ac:dyDescent="0.25">
      <c r="A77" s="13"/>
      <c r="B77" s="61" t="s">
        <v>97</v>
      </c>
      <c r="C77" s="50" t="s">
        <v>59</v>
      </c>
      <c r="D77" s="50" t="s">
        <v>60</v>
      </c>
      <c r="E77" s="61" t="s">
        <v>25</v>
      </c>
      <c r="F77" s="50" t="s">
        <v>26</v>
      </c>
      <c r="G77" s="61" t="s">
        <v>27</v>
      </c>
    </row>
    <row r="78" spans="1:255" ht="12.75" customHeight="1" x14ac:dyDescent="0.25">
      <c r="A78" s="13"/>
      <c r="B78" s="47" t="s">
        <v>98</v>
      </c>
      <c r="C78" s="4" t="s">
        <v>99</v>
      </c>
      <c r="D78" s="4">
        <v>7</v>
      </c>
      <c r="E78" s="3" t="s">
        <v>100</v>
      </c>
      <c r="F78" s="6">
        <v>30000</v>
      </c>
      <c r="G78" s="6">
        <f>D78*F78</f>
        <v>210000</v>
      </c>
    </row>
    <row r="79" spans="1:255" s="71" customFormat="1" ht="13.5" customHeight="1" x14ac:dyDescent="0.25">
      <c r="A79" s="67"/>
      <c r="B79" s="52" t="s">
        <v>101</v>
      </c>
      <c r="C79" s="68"/>
      <c r="D79" s="68"/>
      <c r="E79" s="108"/>
      <c r="F79" s="69"/>
      <c r="G79" s="60">
        <v>140000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ht="12" customHeight="1" x14ac:dyDescent="0.25">
      <c r="A80" s="13"/>
      <c r="B80" s="16"/>
      <c r="C80" s="16"/>
      <c r="D80" s="16"/>
      <c r="E80" s="16"/>
      <c r="F80" s="36"/>
      <c r="G80" s="15"/>
    </row>
    <row r="81" spans="1:9" ht="15" customHeight="1" x14ac:dyDescent="0.25">
      <c r="A81" s="13"/>
      <c r="B81" s="72" t="s">
        <v>102</v>
      </c>
      <c r="C81" s="73"/>
      <c r="D81" s="73"/>
      <c r="E81" s="73"/>
      <c r="F81" s="73"/>
      <c r="G81" s="74">
        <f>G28+G42+G74+G79</f>
        <v>7013469</v>
      </c>
    </row>
    <row r="82" spans="1:9" ht="17.25" customHeight="1" x14ac:dyDescent="0.25">
      <c r="A82" s="13"/>
      <c r="B82" s="75" t="s">
        <v>103</v>
      </c>
      <c r="C82" s="20"/>
      <c r="D82" s="20"/>
      <c r="E82" s="20"/>
      <c r="F82" s="20"/>
      <c r="G82" s="76">
        <f>G81*0.05</f>
        <v>350673.45</v>
      </c>
    </row>
    <row r="83" spans="1:9" ht="16.5" customHeight="1" x14ac:dyDescent="0.25">
      <c r="A83" s="13"/>
      <c r="B83" s="77" t="s">
        <v>104</v>
      </c>
      <c r="C83" s="19"/>
      <c r="D83" s="19"/>
      <c r="E83" s="19"/>
      <c r="F83" s="19"/>
      <c r="G83" s="78">
        <f>G82+G81</f>
        <v>7364142.4500000002</v>
      </c>
    </row>
    <row r="84" spans="1:9" ht="13.5" customHeight="1" x14ac:dyDescent="0.25">
      <c r="A84" s="13"/>
      <c r="B84" s="75" t="s">
        <v>105</v>
      </c>
      <c r="C84" s="20"/>
      <c r="D84" s="20"/>
      <c r="E84" s="20"/>
      <c r="F84" s="20"/>
      <c r="G84" s="76">
        <f>G12</f>
        <v>16500000</v>
      </c>
      <c r="I84" s="9"/>
    </row>
    <row r="85" spans="1:9" ht="12" customHeight="1" x14ac:dyDescent="0.25">
      <c r="A85" s="13"/>
      <c r="B85" s="79" t="s">
        <v>106</v>
      </c>
      <c r="C85" s="80"/>
      <c r="D85" s="80"/>
      <c r="E85" s="80"/>
      <c r="F85" s="80"/>
      <c r="G85" s="81">
        <f>G84-G83</f>
        <v>9135857.5500000007</v>
      </c>
    </row>
    <row r="86" spans="1:9" ht="12" customHeight="1" x14ac:dyDescent="0.25">
      <c r="A86" s="13"/>
      <c r="B86" s="23" t="s">
        <v>107</v>
      </c>
      <c r="C86" s="21"/>
      <c r="D86" s="21"/>
      <c r="E86" s="21"/>
      <c r="F86" s="21"/>
      <c r="G86" s="82"/>
    </row>
    <row r="87" spans="1:9" ht="12" customHeight="1" thickBot="1" x14ac:dyDescent="0.3">
      <c r="A87" s="13"/>
      <c r="B87" s="24"/>
      <c r="C87" s="21"/>
      <c r="D87" s="21"/>
      <c r="E87" s="21"/>
      <c r="F87" s="21"/>
      <c r="G87" s="82"/>
    </row>
    <row r="88" spans="1:9" ht="12" customHeight="1" x14ac:dyDescent="0.25">
      <c r="A88" s="13"/>
      <c r="B88" s="87" t="s">
        <v>108</v>
      </c>
      <c r="C88" s="88"/>
      <c r="D88" s="88"/>
      <c r="E88" s="89"/>
      <c r="F88" s="22"/>
      <c r="G88" s="82"/>
    </row>
    <row r="89" spans="1:9" ht="12" customHeight="1" x14ac:dyDescent="0.25">
      <c r="A89" s="13"/>
      <c r="B89" s="90" t="s">
        <v>109</v>
      </c>
      <c r="C89" s="22"/>
      <c r="D89" s="22"/>
      <c r="E89" s="91"/>
      <c r="F89" s="22"/>
      <c r="G89" s="82"/>
    </row>
    <row r="90" spans="1:9" ht="12" customHeight="1" x14ac:dyDescent="0.25">
      <c r="A90" s="13"/>
      <c r="B90" s="90" t="s">
        <v>110</v>
      </c>
      <c r="C90" s="22"/>
      <c r="D90" s="22"/>
      <c r="E90" s="91"/>
      <c r="F90" s="22"/>
      <c r="G90" s="82"/>
    </row>
    <row r="91" spans="1:9" ht="12" customHeight="1" x14ac:dyDescent="0.25">
      <c r="A91" s="13"/>
      <c r="B91" s="90" t="s">
        <v>111</v>
      </c>
      <c r="C91" s="22"/>
      <c r="D91" s="22"/>
      <c r="E91" s="91"/>
      <c r="F91" s="22"/>
      <c r="G91" s="82"/>
    </row>
    <row r="92" spans="1:9" ht="12" customHeight="1" x14ac:dyDescent="0.25">
      <c r="A92" s="13"/>
      <c r="B92" s="90" t="s">
        <v>112</v>
      </c>
      <c r="C92" s="22"/>
      <c r="D92" s="22"/>
      <c r="E92" s="91"/>
      <c r="F92" s="22"/>
      <c r="G92" s="82"/>
    </row>
    <row r="93" spans="1:9" ht="12" customHeight="1" x14ac:dyDescent="0.25">
      <c r="A93" s="13"/>
      <c r="B93" s="90" t="s">
        <v>113</v>
      </c>
      <c r="C93" s="22"/>
      <c r="D93" s="22"/>
      <c r="E93" s="91"/>
      <c r="F93" s="22"/>
      <c r="G93" s="82"/>
    </row>
    <row r="94" spans="1:9" ht="12" customHeight="1" thickBot="1" x14ac:dyDescent="0.3">
      <c r="A94" s="13"/>
      <c r="B94" s="92" t="s">
        <v>114</v>
      </c>
      <c r="C94" s="93"/>
      <c r="D94" s="93"/>
      <c r="E94" s="94"/>
      <c r="F94" s="22"/>
      <c r="G94" s="82"/>
    </row>
    <row r="95" spans="1:9" ht="12" customHeight="1" x14ac:dyDescent="0.25">
      <c r="A95" s="13"/>
      <c r="B95" s="24"/>
      <c r="C95" s="22"/>
      <c r="D95" s="22"/>
      <c r="E95" s="22"/>
      <c r="F95" s="22"/>
      <c r="G95" s="82"/>
    </row>
    <row r="96" spans="1:9" ht="12" customHeight="1" x14ac:dyDescent="0.25">
      <c r="A96" s="13"/>
      <c r="B96" s="122" t="s">
        <v>115</v>
      </c>
      <c r="C96" s="123"/>
      <c r="D96" s="95"/>
      <c r="E96" s="25"/>
      <c r="F96" s="25"/>
      <c r="G96" s="82"/>
    </row>
    <row r="97" spans="1:7" ht="12" customHeight="1" x14ac:dyDescent="0.25">
      <c r="A97" s="13"/>
      <c r="B97" s="96" t="s">
        <v>97</v>
      </c>
      <c r="C97" s="97" t="s">
        <v>116</v>
      </c>
      <c r="D97" s="98" t="s">
        <v>117</v>
      </c>
      <c r="E97" s="25"/>
      <c r="F97" s="25"/>
      <c r="G97" s="82"/>
    </row>
    <row r="98" spans="1:7" ht="12" customHeight="1" x14ac:dyDescent="0.25">
      <c r="A98" s="13"/>
      <c r="B98" s="99" t="s">
        <v>118</v>
      </c>
      <c r="C98" s="100">
        <f>G28</f>
        <v>3675000</v>
      </c>
      <c r="D98" s="101">
        <f>(C98/C104)</f>
        <v>0.49903977617923456</v>
      </c>
      <c r="E98" s="25"/>
      <c r="F98" s="25"/>
      <c r="G98" s="82"/>
    </row>
    <row r="99" spans="1:7" ht="12" customHeight="1" x14ac:dyDescent="0.25">
      <c r="A99" s="13"/>
      <c r="B99" s="99" t="s">
        <v>119</v>
      </c>
      <c r="C99" s="100">
        <f>G33</f>
        <v>0</v>
      </c>
      <c r="D99" s="101">
        <v>0</v>
      </c>
      <c r="E99" s="25"/>
      <c r="F99" s="25"/>
      <c r="G99" s="82"/>
    </row>
    <row r="100" spans="1:7" ht="12" customHeight="1" x14ac:dyDescent="0.25">
      <c r="A100" s="13"/>
      <c r="B100" s="99" t="s">
        <v>120</v>
      </c>
      <c r="C100" s="100">
        <f>G42</f>
        <v>625000</v>
      </c>
      <c r="D100" s="101">
        <f>(C100/C104)</f>
        <v>8.4870710234563704E-2</v>
      </c>
      <c r="E100" s="25"/>
      <c r="F100" s="25"/>
      <c r="G100" s="82"/>
    </row>
    <row r="101" spans="1:7" ht="12" customHeight="1" x14ac:dyDescent="0.25">
      <c r="A101" s="13"/>
      <c r="B101" s="99" t="s">
        <v>58</v>
      </c>
      <c r="C101" s="100">
        <v>2573469</v>
      </c>
      <c r="D101" s="101">
        <f>(C101/C104)</f>
        <v>0.34945942687461184</v>
      </c>
      <c r="E101" s="25"/>
      <c r="F101" s="25"/>
      <c r="G101" s="82"/>
    </row>
    <row r="102" spans="1:7" ht="12" customHeight="1" x14ac:dyDescent="0.25">
      <c r="A102" s="13"/>
      <c r="B102" s="99" t="s">
        <v>121</v>
      </c>
      <c r="C102" s="102">
        <f>G79</f>
        <v>140000</v>
      </c>
      <c r="D102" s="101">
        <f>(C102/C104)</f>
        <v>1.9011039092542269E-2</v>
      </c>
      <c r="E102" s="26"/>
      <c r="F102" s="26"/>
      <c r="G102" s="82"/>
    </row>
    <row r="103" spans="1:7" ht="12" customHeight="1" x14ac:dyDescent="0.25">
      <c r="A103" s="13"/>
      <c r="B103" s="99" t="s">
        <v>122</v>
      </c>
      <c r="C103" s="102">
        <f>G82</f>
        <v>350673.45</v>
      </c>
      <c r="D103" s="101">
        <f>(C103/C104)</f>
        <v>4.7619047619047616E-2</v>
      </c>
      <c r="E103" s="26"/>
      <c r="F103" s="26"/>
      <c r="G103" s="82"/>
    </row>
    <row r="104" spans="1:7" ht="12" customHeight="1" x14ac:dyDescent="0.25">
      <c r="A104" s="13"/>
      <c r="B104" s="96" t="s">
        <v>123</v>
      </c>
      <c r="C104" s="103">
        <f>SUM(C98:C103)</f>
        <v>7364142.4500000002</v>
      </c>
      <c r="D104" s="104">
        <f>SUM(D98:D103)</f>
        <v>1</v>
      </c>
      <c r="E104" s="26"/>
      <c r="F104" s="26"/>
      <c r="G104" s="82"/>
    </row>
    <row r="105" spans="1:7" ht="12" customHeight="1" x14ac:dyDescent="0.25">
      <c r="A105" s="13"/>
      <c r="B105" s="24"/>
      <c r="C105" s="21"/>
      <c r="D105" s="21"/>
      <c r="E105" s="21"/>
      <c r="F105" s="21"/>
      <c r="G105" s="82"/>
    </row>
    <row r="106" spans="1:7" ht="12" customHeight="1" x14ac:dyDescent="0.25">
      <c r="A106" s="13"/>
      <c r="B106" s="83"/>
      <c r="C106" s="21"/>
      <c r="D106" s="21"/>
      <c r="E106" s="21"/>
      <c r="F106" s="21"/>
      <c r="G106" s="82"/>
    </row>
    <row r="107" spans="1:7" ht="12" customHeight="1" x14ac:dyDescent="0.25">
      <c r="A107" s="13"/>
      <c r="B107" s="121" t="s">
        <v>124</v>
      </c>
      <c r="C107" s="121"/>
      <c r="D107" s="121"/>
      <c r="E107" s="121"/>
      <c r="F107" s="26"/>
      <c r="G107" s="82"/>
    </row>
    <row r="108" spans="1:7" ht="12" customHeight="1" x14ac:dyDescent="0.25">
      <c r="A108" s="13"/>
      <c r="B108" s="96" t="s">
        <v>125</v>
      </c>
      <c r="C108" s="105">
        <v>9500</v>
      </c>
      <c r="D108" s="105">
        <f>G9</f>
        <v>11000</v>
      </c>
      <c r="E108" s="105">
        <v>11500</v>
      </c>
      <c r="F108" s="27"/>
      <c r="G108" s="84"/>
    </row>
    <row r="109" spans="1:7" ht="12" customHeight="1" x14ac:dyDescent="0.25">
      <c r="A109" s="13"/>
      <c r="B109" s="96" t="s">
        <v>126</v>
      </c>
      <c r="C109" s="103">
        <f>(G83/C108)</f>
        <v>775.17288947368422</v>
      </c>
      <c r="D109" s="103">
        <f>(G83/D108)</f>
        <v>669.46749545454543</v>
      </c>
      <c r="E109" s="103">
        <f>(G83/E108)</f>
        <v>640.36021304347832</v>
      </c>
      <c r="F109" s="27"/>
      <c r="G109" s="84"/>
    </row>
    <row r="110" spans="1:7" ht="12" customHeight="1" x14ac:dyDescent="0.25">
      <c r="A110" s="13"/>
      <c r="B110" s="23" t="s">
        <v>127</v>
      </c>
      <c r="C110" s="22"/>
      <c r="D110" s="22"/>
      <c r="E110" s="22"/>
      <c r="F110" s="22"/>
      <c r="G110" s="28"/>
    </row>
    <row r="111" spans="1:7" ht="12" customHeight="1" x14ac:dyDescent="0.25">
      <c r="A111" s="13"/>
      <c r="B111" s="85"/>
      <c r="C111" s="85"/>
      <c r="D111" s="85"/>
      <c r="E111" s="85"/>
      <c r="F111" s="85"/>
      <c r="G111" s="86"/>
    </row>
    <row r="112" spans="1:7" ht="12" customHeight="1" x14ac:dyDescent="0.25">
      <c r="A112" s="13"/>
      <c r="B112" s="85"/>
      <c r="C112" s="85"/>
      <c r="D112" s="85"/>
      <c r="E112" s="85"/>
      <c r="F112" s="85"/>
      <c r="G112" s="86"/>
    </row>
    <row r="113" spans="1:7" ht="12" customHeight="1" x14ac:dyDescent="0.25">
      <c r="A113" s="13"/>
      <c r="B113" s="85"/>
      <c r="C113" s="85"/>
      <c r="D113" s="85"/>
      <c r="E113" s="85"/>
      <c r="F113" s="85"/>
      <c r="G113" s="86"/>
    </row>
    <row r="114" spans="1:7" ht="12.75" customHeight="1" x14ac:dyDescent="0.25">
      <c r="A114" s="13"/>
      <c r="B114" s="85"/>
      <c r="C114" s="85"/>
      <c r="D114" s="85"/>
      <c r="E114" s="85"/>
      <c r="F114" s="85"/>
      <c r="G114" s="86"/>
    </row>
    <row r="115" spans="1:7" ht="15.6" customHeight="1" x14ac:dyDescent="0.25">
      <c r="A115" s="13"/>
      <c r="B115" s="85"/>
      <c r="C115" s="85"/>
      <c r="D115" s="85"/>
      <c r="E115" s="85"/>
      <c r="F115" s="85"/>
      <c r="G115" s="86"/>
    </row>
  </sheetData>
  <mergeCells count="10">
    <mergeCell ref="E9:F9"/>
    <mergeCell ref="E14:F14"/>
    <mergeCell ref="E15:F15"/>
    <mergeCell ref="B17:G17"/>
    <mergeCell ref="B107:E107"/>
    <mergeCell ref="B96:C96"/>
    <mergeCell ref="E13:F13"/>
    <mergeCell ref="E11:F11"/>
    <mergeCell ref="E10:F10"/>
    <mergeCell ref="B28:C28"/>
  </mergeCells>
  <pageMargins left="0.74803149606299213" right="0.74803149606299213" top="0.78740157480314965" bottom="1.7716535433070868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2023-02-13T15:08:53Z</cp:lastPrinted>
  <dcterms:created xsi:type="dcterms:W3CDTF">2020-11-27T12:49:26Z</dcterms:created>
  <dcterms:modified xsi:type="dcterms:W3CDTF">2023-03-21T17:44:19Z</dcterms:modified>
  <cp:category/>
  <cp:contentStatus/>
</cp:coreProperties>
</file>