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s Tecnicas A Talagante 2023-2024\"/>
    </mc:Choice>
  </mc:AlternateContent>
  <bookViews>
    <workbookView xWindow="0" yWindow="0" windowWidth="25200" windowHeight="11385"/>
  </bookViews>
  <sheets>
    <sheet name="PALT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9" i="1" l="1"/>
  <c r="G12" i="1" l="1"/>
  <c r="G67" i="1" l="1"/>
  <c r="G66" i="1"/>
  <c r="G70" i="1" s="1"/>
  <c r="D99" i="1" l="1"/>
  <c r="G36" i="1"/>
  <c r="G37" i="1"/>
  <c r="G38" i="1"/>
  <c r="G39" i="1"/>
  <c r="G35" i="1"/>
  <c r="C93" i="1"/>
  <c r="G61" i="1"/>
  <c r="G60" i="1"/>
  <c r="G59" i="1"/>
  <c r="G57" i="1"/>
  <c r="G55" i="1"/>
  <c r="G54" i="1"/>
  <c r="G53" i="1"/>
  <c r="G52" i="1"/>
  <c r="G50" i="1"/>
  <c r="G49" i="1"/>
  <c r="G48" i="1"/>
  <c r="G47" i="1"/>
  <c r="G46" i="1"/>
  <c r="G45" i="1"/>
  <c r="G22" i="1"/>
  <c r="G23" i="1"/>
  <c r="G24" i="1"/>
  <c r="G25" i="1"/>
  <c r="G21" i="1"/>
  <c r="G40" i="1" l="1"/>
  <c r="C91" i="1" s="1"/>
  <c r="G62" i="1"/>
  <c r="C92" i="1" s="1"/>
  <c r="G26" i="1"/>
  <c r="C89" i="1" s="1"/>
  <c r="G31" i="1"/>
  <c r="G75" i="1"/>
  <c r="G72" i="1" l="1"/>
  <c r="G73" i="1" s="1"/>
  <c r="G74" i="1" l="1"/>
  <c r="D100" i="1" s="1"/>
  <c r="C94" i="1"/>
  <c r="G76" i="1" l="1"/>
  <c r="C95" i="1"/>
  <c r="E100" i="1"/>
  <c r="C100" i="1"/>
  <c r="D92" i="1" l="1"/>
  <c r="D89" i="1"/>
  <c r="D93" i="1"/>
  <c r="D91" i="1"/>
  <c r="D94" i="1"/>
  <c r="D95" i="1" l="1"/>
</calcChain>
</file>

<file path=xl/sharedStrings.xml><?xml version="1.0" encoding="utf-8"?>
<sst xmlns="http://schemas.openxmlformats.org/spreadsheetml/2006/main" count="190" uniqueCount="134">
  <si>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</si>
  <si>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</si>
  <si>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</si>
  <si>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</si>
  <si>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</si>
  <si>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</si>
  <si>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</si>
  <si>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</si>
  <si>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</si>
  <si>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</si>
  <si>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</si>
  <si>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</si>
  <si>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</si>
  <si>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</si>
  <si>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</si>
  <si>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</si>
  <si>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</si>
  <si>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</si>
  <si>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</si>
  <si>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</si>
  <si>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</si>
  <si>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</si>
  <si>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</si>
  <si>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</si>
  <si>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</si>
  <si>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</si>
  <si>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</si>
  <si>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</si>
  <si>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</si>
  <si>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</si>
  <si>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</si>
  <si>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</si>
  <si>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</si>
  <si>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</si>
  <si>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</si>
  <si>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</si>
  <si>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</si>
  <si>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</si>
  <si>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</si>
  <si>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</si>
  <si>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</si>
  <si>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</si>
  <si>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</si>
  <si>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</si>
  <si>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</si>
  <si>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</si>
  <si>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</si>
  <si>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</si>
  <si>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</si>
  <si>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</si>
  <si>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</si>
  <si>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</si>
  <si>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</si>
  <si>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</si>
  <si>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</si>
  <si>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</si>
  <si>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</si>
  <si>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</si>
  <si>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</si>
  <si>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</si>
  <si>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</si>
  <si>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HASS-PLANO</t>
  </si>
  <si>
    <t>MEDIO</t>
  </si>
  <si>
    <t>METROPOLITANA</t>
  </si>
  <si>
    <t>TALAGANTE</t>
  </si>
  <si>
    <t>MERCADO INTERNO</t>
  </si>
  <si>
    <t>HELADAS/DISPONIBILIDAD DE AGUA</t>
  </si>
  <si>
    <t>RENDIMIENTO (kg/Há.)</t>
  </si>
  <si>
    <t>PRECIO ESPERADO ($/kg)</t>
  </si>
  <si>
    <t>Poda (En Primavera y Desbrote Verano)</t>
  </si>
  <si>
    <t>Nov-Ene</t>
  </si>
  <si>
    <t>Control de Malesa</t>
  </si>
  <si>
    <t>Ago-May</t>
  </si>
  <si>
    <t>Aplicación Fitosanitario</t>
  </si>
  <si>
    <t>Sep-Jun</t>
  </si>
  <si>
    <t>Riego y Fertilización</t>
  </si>
  <si>
    <t>Sep-Abr</t>
  </si>
  <si>
    <t>Cosecha</t>
  </si>
  <si>
    <t>Ago-Dic</t>
  </si>
  <si>
    <t xml:space="preserve"> </t>
  </si>
  <si>
    <t>Oct-Nov</t>
  </si>
  <si>
    <t>Acarreo insumos y Poda</t>
  </si>
  <si>
    <t>Todo el año</t>
  </si>
  <si>
    <t>Aplicación de Agroquímicos  (Nebulizadora)</t>
  </si>
  <si>
    <t>Ago-Mar</t>
  </si>
  <si>
    <t>Acarreo de cosecha (Flete Productor-Comprador)</t>
  </si>
  <si>
    <t>Ago-Nov</t>
  </si>
  <si>
    <t>Trituradora</t>
  </si>
  <si>
    <t>Acarreo cosecha interno (Huerto)</t>
  </si>
  <si>
    <t>KG</t>
  </si>
  <si>
    <t>Urea</t>
  </si>
  <si>
    <t>Oct-Abr</t>
  </si>
  <si>
    <t>Salitre Potasico</t>
  </si>
  <si>
    <t>Ac.Fosforico</t>
  </si>
  <si>
    <t>lt</t>
  </si>
  <si>
    <t>Ac. Borico</t>
  </si>
  <si>
    <t>Nov-Abr</t>
  </si>
  <si>
    <t>Sulfato de Zinc</t>
  </si>
  <si>
    <t>Solubor</t>
  </si>
  <si>
    <t>Sep-Oct</t>
  </si>
  <si>
    <t>HERBICIDA</t>
  </si>
  <si>
    <t>Lt</t>
  </si>
  <si>
    <t>Sep-Nov</t>
  </si>
  <si>
    <t>Azote plus</t>
  </si>
  <si>
    <t>Humectante LI 700</t>
  </si>
  <si>
    <t>Gesatop</t>
  </si>
  <si>
    <t>May-Jun</t>
  </si>
  <si>
    <t>POLINIZACION</t>
  </si>
  <si>
    <t>Colmenas</t>
  </si>
  <si>
    <t>Oct</t>
  </si>
  <si>
    <t>Winspray (Aceite Miscible)</t>
  </si>
  <si>
    <t>Ene-Mar</t>
  </si>
  <si>
    <t>Vertimec 018 EC (Control Arañita-Trips)-Insecticida-Acaricida</t>
  </si>
  <si>
    <t>Mar-May</t>
  </si>
  <si>
    <t>Lorban 4E (Control Chanchito Blanco)</t>
  </si>
  <si>
    <t>Aplicación de Enmiendas (Compost)</t>
  </si>
  <si>
    <t>m3</t>
  </si>
  <si>
    <t>Energía Eléctrica</t>
  </si>
  <si>
    <t>Kwh</t>
  </si>
  <si>
    <t>Todo el Año</t>
  </si>
  <si>
    <t>Gasto Energia Eléctrica Control Heladas</t>
  </si>
  <si>
    <t>Jul-Ago-Sep</t>
  </si>
  <si>
    <t>ESCENARIOS COSTO UNITARIO  ($/kg)</t>
  </si>
  <si>
    <t>Rendimiento (kg/hà)</t>
  </si>
  <si>
    <t>Costo unitario ($/kg (*)</t>
  </si>
  <si>
    <t>Jun-Jul</t>
  </si>
  <si>
    <t xml:space="preserve">Sept-Dic </t>
  </si>
  <si>
    <t>Riperfull</t>
  </si>
  <si>
    <t>Traslado a mercado mayorista</t>
  </si>
  <si>
    <t>Unidades</t>
  </si>
  <si>
    <t>Sept</t>
  </si>
  <si>
    <t>PALTO</t>
  </si>
  <si>
    <t>MARZO 2023</t>
  </si>
  <si>
    <t>ISLA DE MAIPO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</si>
</sst>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* #,##0.00_ ;_ * \-#,##0.00_ ;_ * &quot;-&quot;??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  <numFmt numFmtId="168" formatCode="_-* #,##0.00\ _€_-;\-* #,##0.00\ _€_-;_-* &quot;-&quot;??\ _€_-;_-@_-"/>
    <numFmt numFmtId="169" formatCode="_-* #,##0_-;\-* #,##0_-;_-* &quot;-&quot;??_-;_-@_-"/>
  </numFmts>
  <fonts count="2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7"/>
      <name val="Helvetica Neue"/>
      <family val="2"/>
      <scheme val="minor"/>
    </font>
    <font>
      <sz val="7"/>
      <name val="Helvetica Neue"/>
      <family val="2"/>
      <scheme val="minor"/>
    </font>
    <font>
      <sz val="9"/>
      <color theme="1"/>
      <name val="Arial Narrow"/>
      <family val="2"/>
    </font>
    <font>
      <sz val="8"/>
      <name val="Arial Narrow"/>
      <family val="2"/>
    </font>
    <font>
      <sz val="11"/>
      <color rgb="FFFF0000"/>
      <name val="Calibri"/>
      <family val="2"/>
    </font>
    <font>
      <sz val="8"/>
      <color rgb="FFFF0000"/>
      <name val="Arial Narrow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7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/>
      <top style="thin">
        <color indexed="11"/>
      </top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 applyNumberFormat="0" applyFill="0" applyBorder="0" applyProtection="0"/>
    <xf numFmtId="164" fontId="18" fillId="0" borderId="0" applyFont="0" applyFill="0" applyBorder="0" applyAlignment="0" applyProtection="0"/>
    <xf numFmtId="0" fontId="19" fillId="0" borderId="21"/>
    <xf numFmtId="168" fontId="19" fillId="0" borderId="21" applyFont="0" applyFill="0" applyBorder="0" applyAlignment="0" applyProtection="0"/>
    <xf numFmtId="9" fontId="26" fillId="0" borderId="0" applyFont="0" applyFill="0" applyBorder="0" applyAlignment="0" applyProtection="0"/>
  </cellStyleXfs>
  <cellXfs count="20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ont="1" applyFill="1" applyBorder="1" applyAlignment="1"/>
    <xf numFmtId="0" fontId="14" fillId="7" borderId="21" xfId="0" applyFont="1" applyFill="1" applyBorder="1" applyAlignment="1"/>
    <xf numFmtId="49" fontId="12" fillId="8" borderId="22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7" borderId="20" xfId="0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165" fontId="1" fillId="2" borderId="21" xfId="0" applyNumberFormat="1" applyFont="1" applyFill="1" applyBorder="1" applyAlignment="1">
      <alignment vertical="center"/>
    </xf>
    <xf numFmtId="165" fontId="16" fillId="2" borderId="21" xfId="0" applyNumberFormat="1" applyFont="1" applyFill="1" applyBorder="1" applyAlignment="1">
      <alignment vertical="center"/>
    </xf>
    <xf numFmtId="0" fontId="14" fillId="2" borderId="21" xfId="0" applyFont="1" applyFill="1" applyBorder="1" applyAlignment="1"/>
    <xf numFmtId="0" fontId="0" fillId="2" borderId="23" xfId="0" applyFont="1" applyFill="1" applyBorder="1" applyAlignment="1"/>
    <xf numFmtId="49" fontId="0" fillId="2" borderId="21" xfId="0" applyNumberFormat="1" applyFon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 applyAlignment="1"/>
    <xf numFmtId="3" fontId="2" fillId="2" borderId="24" xfId="0" applyNumberFormat="1" applyFont="1" applyFill="1" applyBorder="1" applyAlignment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5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5" fontId="1" fillId="6" borderId="32" xfId="0" applyNumberFormat="1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2" fillId="8" borderId="33" xfId="0" applyNumberFormat="1" applyFont="1" applyFill="1" applyBorder="1" applyAlignment="1">
      <alignment vertical="center"/>
    </xf>
    <xf numFmtId="49" fontId="14" fillId="8" borderId="34" xfId="0" applyNumberFormat="1" applyFont="1" applyFill="1" applyBorder="1" applyAlignment="1"/>
    <xf numFmtId="49" fontId="12" fillId="2" borderId="35" xfId="0" applyNumberFormat="1" applyFont="1" applyFill="1" applyBorder="1" applyAlignment="1">
      <alignment vertical="center"/>
    </xf>
    <xf numFmtId="9" fontId="14" fillId="2" borderId="36" xfId="0" applyNumberFormat="1" applyFont="1" applyFill="1" applyBorder="1" applyAlignment="1"/>
    <xf numFmtId="49" fontId="12" fillId="8" borderId="37" xfId="0" applyNumberFormat="1" applyFont="1" applyFill="1" applyBorder="1" applyAlignment="1">
      <alignment vertical="center"/>
    </xf>
    <xf numFmtId="166" fontId="12" fillId="8" borderId="38" xfId="0" applyNumberFormat="1" applyFont="1" applyFill="1" applyBorder="1" applyAlignment="1">
      <alignment vertical="center"/>
    </xf>
    <xf numFmtId="9" fontId="12" fillId="8" borderId="39" xfId="0" applyNumberFormat="1" applyFont="1" applyFill="1" applyBorder="1" applyAlignment="1">
      <alignment vertical="center"/>
    </xf>
    <xf numFmtId="0" fontId="14" fillId="9" borderId="42" xfId="0" applyFont="1" applyFill="1" applyBorder="1" applyAlignment="1"/>
    <xf numFmtId="0" fontId="14" fillId="2" borderId="21" xfId="0" applyFont="1" applyFill="1" applyBorder="1" applyAlignment="1">
      <alignment vertical="center"/>
    </xf>
    <xf numFmtId="49" fontId="14" fillId="2" borderId="21" xfId="0" applyNumberFormat="1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0" fontId="14" fillId="2" borderId="45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 applyAlignment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 applyAlignment="1"/>
    <xf numFmtId="0" fontId="14" fillId="2" borderId="50" xfId="0" applyFont="1" applyFill="1" applyBorder="1" applyAlignment="1"/>
    <xf numFmtId="0" fontId="12" fillId="7" borderId="21" xfId="0" applyFont="1" applyFill="1" applyBorder="1" applyAlignment="1">
      <alignment vertical="center"/>
    </xf>
    <xf numFmtId="49" fontId="12" fillId="8" borderId="51" xfId="0" applyNumberFormat="1" applyFont="1" applyFill="1" applyBorder="1" applyAlignment="1">
      <alignment vertical="center"/>
    </xf>
    <xf numFmtId="166" fontId="12" fillId="8" borderId="39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 vertical="center" wrapText="1"/>
    </xf>
    <xf numFmtId="0" fontId="4" fillId="2" borderId="6" xfId="0" applyNumberFormat="1" applyFont="1" applyFill="1" applyBorder="1" applyAlignment="1">
      <alignment horizontal="center" wrapText="1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2" fontId="20" fillId="0" borderId="53" xfId="2" applyNumberFormat="1" applyFont="1" applyFill="1" applyBorder="1" applyAlignment="1">
      <alignment vertical="center"/>
    </xf>
    <xf numFmtId="2" fontId="21" fillId="0" borderId="53" xfId="3" applyNumberFormat="1" applyFont="1" applyFill="1" applyBorder="1" applyAlignment="1">
      <alignment horizontal="center" vertical="center"/>
    </xf>
    <xf numFmtId="3" fontId="21" fillId="0" borderId="53" xfId="3" applyNumberFormat="1" applyFont="1" applyFill="1" applyBorder="1" applyAlignment="1">
      <alignment horizontal="center" vertical="center"/>
    </xf>
    <xf numFmtId="2" fontId="21" fillId="0" borderId="53" xfId="0" applyNumberFormat="1" applyFont="1" applyBorder="1" applyAlignment="1">
      <alignment horizontal="center" vertical="center"/>
    </xf>
    <xf numFmtId="3" fontId="12" fillId="8" borderId="52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/>
    </xf>
    <xf numFmtId="49" fontId="4" fillId="2" borderId="6" xfId="0" applyNumberFormat="1" applyFont="1" applyFill="1" applyBorder="1" applyAlignment="1">
      <alignment horizontal="left"/>
    </xf>
    <xf numFmtId="3" fontId="4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left"/>
    </xf>
    <xf numFmtId="17" fontId="22" fillId="0" borderId="53" xfId="2" applyNumberFormat="1" applyFont="1" applyBorder="1" applyAlignment="1">
      <alignment horizontal="right" vertical="center"/>
    </xf>
    <xf numFmtId="49" fontId="2" fillId="2" borderId="6" xfId="0" applyNumberFormat="1" applyFont="1" applyFill="1" applyBorder="1" applyAlignment="1">
      <alignment horizontal="right"/>
    </xf>
    <xf numFmtId="49" fontId="5" fillId="2" borderId="6" xfId="0" applyNumberFormat="1" applyFont="1" applyFill="1" applyBorder="1" applyAlignment="1">
      <alignment horizontal="right"/>
    </xf>
    <xf numFmtId="3" fontId="4" fillId="2" borderId="57" xfId="0" applyNumberFormat="1" applyFont="1" applyFill="1" applyBorder="1" applyAlignment="1">
      <alignment horizontal="center" wrapText="1"/>
    </xf>
    <xf numFmtId="0" fontId="0" fillId="0" borderId="21" xfId="0" applyFont="1" applyFill="1" applyBorder="1" applyAlignment="1"/>
    <xf numFmtId="3" fontId="4" fillId="0" borderId="21" xfId="0" applyNumberFormat="1" applyFont="1" applyFill="1" applyBorder="1" applyAlignment="1"/>
    <xf numFmtId="49" fontId="4" fillId="0" borderId="21" xfId="0" applyNumberFormat="1" applyFont="1" applyFill="1" applyBorder="1" applyAlignment="1">
      <alignment horizontal="right" vertical="center" wrapText="1"/>
    </xf>
    <xf numFmtId="167" fontId="4" fillId="0" borderId="21" xfId="0" applyNumberFormat="1" applyFont="1" applyFill="1" applyBorder="1" applyAlignment="1"/>
    <xf numFmtId="3" fontId="4" fillId="0" borderId="21" xfId="0" applyNumberFormat="1" applyFont="1" applyFill="1" applyBorder="1" applyAlignment="1">
      <alignment horizontal="right" wrapText="1"/>
    </xf>
    <xf numFmtId="49" fontId="4" fillId="0" borderId="21" xfId="0" applyNumberFormat="1" applyFont="1" applyFill="1" applyBorder="1" applyAlignment="1">
      <alignment horizontal="right"/>
    </xf>
    <xf numFmtId="49" fontId="4" fillId="0" borderId="21" xfId="0" applyNumberFormat="1" applyFont="1" applyFill="1" applyBorder="1" applyAlignment="1">
      <alignment horizontal="right" wrapText="1"/>
    </xf>
    <xf numFmtId="0" fontId="2" fillId="0" borderId="21" xfId="0" applyFont="1" applyFill="1" applyBorder="1" applyAlignment="1">
      <alignment horizontal="justify" wrapText="1"/>
    </xf>
    <xf numFmtId="0" fontId="6" fillId="0" borderId="21" xfId="0" applyFont="1" applyFill="1" applyBorder="1" applyAlignment="1">
      <alignment horizontal="center" vertical="center"/>
    </xf>
    <xf numFmtId="0" fontId="2" fillId="0" borderId="21" xfId="0" applyFont="1" applyFill="1" applyBorder="1" applyAlignment="1"/>
    <xf numFmtId="0" fontId="2" fillId="0" borderId="21" xfId="0" applyFont="1" applyFill="1" applyBorder="1" applyAlignment="1">
      <alignment vertical="center"/>
    </xf>
    <xf numFmtId="49" fontId="1" fillId="0" borderId="21" xfId="0" applyNumberFormat="1" applyFont="1" applyFill="1" applyBorder="1" applyAlignment="1">
      <alignment horizontal="center" vertical="center" wrapText="1"/>
    </xf>
    <xf numFmtId="3" fontId="4" fillId="0" borderId="21" xfId="0" applyNumberFormat="1" applyFont="1" applyFill="1" applyBorder="1" applyAlignment="1">
      <alignment horizontal="center" wrapText="1"/>
    </xf>
    <xf numFmtId="3" fontId="7" fillId="0" borderId="21" xfId="0" applyNumberFormat="1" applyFont="1" applyFill="1" applyBorder="1" applyAlignment="1">
      <alignment horizontal="center" vertical="center"/>
    </xf>
    <xf numFmtId="3" fontId="2" fillId="0" borderId="21" xfId="0" applyNumberFormat="1" applyFont="1" applyFill="1" applyBorder="1" applyAlignment="1"/>
    <xf numFmtId="49" fontId="1" fillId="0" borderId="21" xfId="0" applyNumberFormat="1" applyFont="1" applyFill="1" applyBorder="1" applyAlignment="1">
      <alignment horizontal="center" vertical="center"/>
    </xf>
    <xf numFmtId="3" fontId="2" fillId="0" borderId="21" xfId="0" applyNumberFormat="1" applyFont="1" applyFill="1" applyBorder="1" applyAlignment="1">
      <alignment horizontal="center" vertical="center"/>
    </xf>
    <xf numFmtId="3" fontId="3" fillId="0" borderId="21" xfId="0" applyNumberFormat="1" applyFont="1" applyFill="1" applyBorder="1" applyAlignment="1">
      <alignment horizontal="center" vertical="center"/>
    </xf>
    <xf numFmtId="169" fontId="21" fillId="0" borderId="21" xfId="1" applyNumberFormat="1" applyFont="1" applyFill="1" applyBorder="1" applyAlignment="1">
      <alignment horizontal="center" vertical="center"/>
    </xf>
    <xf numFmtId="3" fontId="8" fillId="0" borderId="21" xfId="0" applyNumberFormat="1" applyFont="1" applyFill="1" applyBorder="1" applyAlignment="1">
      <alignment horizontal="center" vertical="center"/>
    </xf>
    <xf numFmtId="3" fontId="4" fillId="0" borderId="21" xfId="0" applyNumberFormat="1" applyFont="1" applyFill="1" applyBorder="1" applyAlignment="1">
      <alignment horizontal="center"/>
    </xf>
    <xf numFmtId="165" fontId="1" fillId="0" borderId="21" xfId="0" applyNumberFormat="1" applyFont="1" applyFill="1" applyBorder="1" applyAlignment="1">
      <alignment vertical="center"/>
    </xf>
    <xf numFmtId="165" fontId="16" fillId="0" borderId="21" xfId="0" applyNumberFormat="1" applyFont="1" applyFill="1" applyBorder="1" applyAlignment="1">
      <alignment vertical="center"/>
    </xf>
    <xf numFmtId="0" fontId="14" fillId="0" borderId="21" xfId="0" applyFont="1" applyFill="1" applyBorder="1" applyAlignment="1"/>
    <xf numFmtId="0" fontId="0" fillId="0" borderId="0" xfId="0" applyNumberFormat="1" applyFont="1" applyFill="1" applyAlignment="1"/>
    <xf numFmtId="49" fontId="1" fillId="3" borderId="57" xfId="0" applyNumberFormat="1" applyFont="1" applyFill="1" applyBorder="1" applyAlignment="1">
      <alignment horizontal="center" vertical="center" wrapText="1"/>
    </xf>
    <xf numFmtId="0" fontId="7" fillId="3" borderId="57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vertical="center"/>
    </xf>
    <xf numFmtId="3" fontId="2" fillId="2" borderId="59" xfId="0" applyNumberFormat="1" applyFont="1" applyFill="1" applyBorder="1" applyAlignment="1"/>
    <xf numFmtId="49" fontId="1" fillId="3" borderId="56" xfId="0" applyNumberFormat="1" applyFont="1" applyFill="1" applyBorder="1" applyAlignment="1">
      <alignment horizontal="center" vertical="center" wrapText="1"/>
    </xf>
    <xf numFmtId="3" fontId="4" fillId="2" borderId="56" xfId="0" applyNumberFormat="1" applyFont="1" applyFill="1" applyBorder="1" applyAlignment="1">
      <alignment horizontal="center" wrapText="1"/>
    </xf>
    <xf numFmtId="3" fontId="7" fillId="3" borderId="56" xfId="0" applyNumberFormat="1" applyFont="1" applyFill="1" applyBorder="1" applyAlignment="1">
      <alignment horizontal="center" vertical="center"/>
    </xf>
    <xf numFmtId="49" fontId="1" fillId="3" borderId="60" xfId="0" applyNumberFormat="1" applyFont="1" applyFill="1" applyBorder="1" applyAlignment="1">
      <alignment horizontal="center" vertical="center" wrapText="1"/>
    </xf>
    <xf numFmtId="0" fontId="7" fillId="3" borderId="61" xfId="0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/>
    </xf>
    <xf numFmtId="0" fontId="8" fillId="3" borderId="61" xfId="0" applyFont="1" applyFill="1" applyBorder="1" applyAlignment="1">
      <alignment horizontal="center" vertical="center"/>
    </xf>
    <xf numFmtId="169" fontId="21" fillId="0" borderId="56" xfId="1" applyNumberFormat="1" applyFont="1" applyBorder="1" applyAlignment="1">
      <alignment horizontal="center" vertical="center"/>
    </xf>
    <xf numFmtId="3" fontId="8" fillId="3" borderId="56" xfId="0" applyNumberFormat="1" applyFont="1" applyFill="1" applyBorder="1" applyAlignment="1">
      <alignment horizontal="center" vertical="center"/>
    </xf>
    <xf numFmtId="3" fontId="2" fillId="2" borderId="62" xfId="0" applyNumberFormat="1" applyFont="1" applyFill="1" applyBorder="1" applyAlignment="1"/>
    <xf numFmtId="3" fontId="4" fillId="2" borderId="56" xfId="0" applyNumberFormat="1" applyFont="1" applyFill="1" applyBorder="1" applyAlignment="1">
      <alignment horizontal="center"/>
    </xf>
    <xf numFmtId="0" fontId="0" fillId="0" borderId="23" xfId="0" applyFont="1" applyFill="1" applyBorder="1" applyAlignment="1"/>
    <xf numFmtId="0" fontId="0" fillId="0" borderId="0" xfId="0" applyFont="1" applyFill="1" applyAlignment="1"/>
    <xf numFmtId="49" fontId="4" fillId="2" borderId="63" xfId="0" applyNumberFormat="1" applyFont="1" applyFill="1" applyBorder="1" applyAlignment="1">
      <alignment wrapText="1"/>
    </xf>
    <xf numFmtId="49" fontId="4" fillId="2" borderId="63" xfId="0" applyNumberFormat="1" applyFont="1" applyFill="1" applyBorder="1" applyAlignment="1">
      <alignment horizontal="center"/>
    </xf>
    <xf numFmtId="3" fontId="4" fillId="2" borderId="63" xfId="0" applyNumberFormat="1" applyFont="1" applyFill="1" applyBorder="1" applyAlignment="1">
      <alignment horizontal="center"/>
    </xf>
    <xf numFmtId="49" fontId="4" fillId="2" borderId="63" xfId="0" applyNumberFormat="1" applyFont="1" applyFill="1" applyBorder="1" applyAlignment="1">
      <alignment horizontal="center" wrapText="1"/>
    </xf>
    <xf numFmtId="3" fontId="4" fillId="2" borderId="64" xfId="0" applyNumberFormat="1" applyFont="1" applyFill="1" applyBorder="1" applyAlignment="1">
      <alignment horizontal="center" wrapText="1"/>
    </xf>
    <xf numFmtId="3" fontId="4" fillId="2" borderId="65" xfId="0" applyNumberFormat="1" applyFont="1" applyFill="1" applyBorder="1" applyAlignment="1">
      <alignment horizontal="center"/>
    </xf>
    <xf numFmtId="49" fontId="8" fillId="3" borderId="66" xfId="0" applyNumberFormat="1" applyFont="1" applyFill="1" applyBorder="1" applyAlignment="1">
      <alignment vertical="center"/>
    </xf>
    <xf numFmtId="0" fontId="8" fillId="3" borderId="66" xfId="0" applyFont="1" applyFill="1" applyBorder="1" applyAlignment="1">
      <alignment horizontal="center" vertical="center"/>
    </xf>
    <xf numFmtId="0" fontId="8" fillId="3" borderId="67" xfId="0" applyFont="1" applyFill="1" applyBorder="1" applyAlignment="1">
      <alignment horizontal="center" vertical="center"/>
    </xf>
    <xf numFmtId="3" fontId="8" fillId="3" borderId="68" xfId="0" applyNumberFormat="1" applyFont="1" applyFill="1" applyBorder="1" applyAlignment="1">
      <alignment horizontal="center" vertical="center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49" fontId="4" fillId="2" borderId="56" xfId="0" applyNumberFormat="1" applyFont="1" applyFill="1" applyBorder="1" applyAlignment="1">
      <alignment horizontal="center" wrapText="1"/>
    </xf>
    <xf numFmtId="49" fontId="4" fillId="2" borderId="63" xfId="0" applyNumberFormat="1" applyFont="1" applyFill="1" applyBorder="1" applyAlignment="1">
      <alignment horizontal="right" vertical="center" wrapText="1"/>
    </xf>
    <xf numFmtId="3" fontId="4" fillId="2" borderId="69" xfId="0" applyNumberFormat="1" applyFont="1" applyFill="1" applyBorder="1" applyAlignment="1">
      <alignment horizontal="right" wrapText="1"/>
    </xf>
    <xf numFmtId="167" fontId="4" fillId="2" borderId="56" xfId="0" applyNumberFormat="1" applyFont="1" applyFill="1" applyBorder="1" applyAlignment="1"/>
    <xf numFmtId="49" fontId="23" fillId="0" borderId="6" xfId="0" applyNumberFormat="1" applyFont="1" applyFill="1" applyBorder="1" applyAlignment="1">
      <alignment wrapText="1"/>
    </xf>
    <xf numFmtId="49" fontId="23" fillId="0" borderId="6" xfId="0" applyNumberFormat="1" applyFont="1" applyFill="1" applyBorder="1" applyAlignment="1">
      <alignment horizontal="center" wrapText="1"/>
    </xf>
    <xf numFmtId="3" fontId="23" fillId="0" borderId="6" xfId="0" applyNumberFormat="1" applyFont="1" applyFill="1" applyBorder="1" applyAlignment="1">
      <alignment horizontal="center" wrapText="1"/>
    </xf>
    <xf numFmtId="3" fontId="23" fillId="0" borderId="57" xfId="0" applyNumberFormat="1" applyFont="1" applyFill="1" applyBorder="1" applyAlignment="1">
      <alignment horizontal="center" wrapText="1"/>
    </xf>
    <xf numFmtId="3" fontId="23" fillId="0" borderId="56" xfId="0" applyNumberFormat="1" applyFont="1" applyFill="1" applyBorder="1" applyAlignment="1">
      <alignment horizontal="center" wrapText="1"/>
    </xf>
    <xf numFmtId="0" fontId="24" fillId="0" borderId="23" xfId="0" applyFont="1" applyFill="1" applyBorder="1" applyAlignment="1"/>
    <xf numFmtId="3" fontId="25" fillId="0" borderId="21" xfId="0" applyNumberFormat="1" applyFont="1" applyFill="1" applyBorder="1" applyAlignment="1">
      <alignment horizontal="center" wrapText="1"/>
    </xf>
    <xf numFmtId="0" fontId="24" fillId="0" borderId="0" xfId="0" applyNumberFormat="1" applyFont="1" applyFill="1" applyAlignment="1"/>
    <xf numFmtId="0" fontId="24" fillId="0" borderId="0" xfId="0" applyFont="1" applyFill="1" applyAlignment="1"/>
    <xf numFmtId="0" fontId="18" fillId="0" borderId="0" xfId="0" applyNumberFormat="1" applyFont="1" applyFill="1" applyAlignment="1"/>
    <xf numFmtId="9" fontId="0" fillId="0" borderId="0" xfId="4" applyNumberFormat="1" applyFont="1" applyFill="1" applyAlignment="1"/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9" borderId="54" xfId="0" applyNumberFormat="1" applyFont="1" applyFill="1" applyBorder="1" applyAlignment="1">
      <alignment horizontal="center" vertical="center"/>
    </xf>
    <xf numFmtId="49" fontId="17" fillId="9" borderId="49" xfId="0" applyNumberFormat="1" applyFont="1" applyFill="1" applyBorder="1" applyAlignment="1">
      <alignment horizontal="center" vertical="center"/>
    </xf>
    <xf numFmtId="49" fontId="17" fillId="9" borderId="55" xfId="0" applyNumberFormat="1" applyFont="1" applyFill="1" applyBorder="1" applyAlignment="1">
      <alignment horizontal="center" vertical="center"/>
    </xf>
    <xf numFmtId="49" fontId="17" fillId="9" borderId="40" xfId="0" applyNumberFormat="1" applyFont="1" applyFill="1" applyBorder="1" applyAlignment="1">
      <alignment vertical="center"/>
    </xf>
    <xf numFmtId="0" fontId="12" fillId="9" borderId="41" xfId="0" applyFont="1" applyFill="1" applyBorder="1" applyAlignment="1">
      <alignment vertical="center"/>
    </xf>
    <xf numFmtId="0" fontId="4" fillId="2" borderId="57" xfId="0" applyFont="1" applyFill="1" applyBorder="1" applyAlignment="1">
      <alignment horizontal="left" wrapText="1"/>
    </xf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</cellXfs>
  <cellStyles count="5">
    <cellStyle name="Millares" xfId="1" builtinId="3"/>
    <cellStyle name="Millares 2" xfId="3"/>
    <cellStyle name="Normal" xfId="0" builtinId="0"/>
    <cellStyle name="Normal 2" xfId="2"/>
    <cellStyle name="Porcentaje" xfId="4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295273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3" y="190500"/>
          <a:ext cx="611505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A101"/>
  <sheetViews>
    <sheetView showGridLines="0" tabSelected="1" workbookViewId="0">
      <selection activeCell="B17" sqref="B17:G1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7.5703125" style="1" customWidth="1"/>
    <col min="3" max="3" width="14.140625" style="1" customWidth="1"/>
    <col min="4" max="4" width="9" style="1" customWidth="1"/>
    <col min="5" max="5" width="12" style="1" customWidth="1"/>
    <col min="6" max="6" width="11" style="1" customWidth="1"/>
    <col min="7" max="7" width="18" style="1" customWidth="1"/>
    <col min="8" max="8" width="10.42578125" style="146" customWidth="1"/>
    <col min="9" max="235" width="10.85546875" style="1" customWidth="1"/>
  </cols>
  <sheetData>
    <row r="1" spans="1:8" ht="15" customHeight="1" x14ac:dyDescent="0.25">
      <c r="A1" s="2"/>
      <c r="B1" s="2"/>
      <c r="C1" s="2"/>
      <c r="D1" s="2"/>
      <c r="E1" s="2"/>
      <c r="F1" s="2"/>
      <c r="G1" s="2"/>
      <c r="H1" s="122"/>
    </row>
    <row r="2" spans="1:8" ht="15" customHeight="1" x14ac:dyDescent="0.25">
      <c r="A2" s="2"/>
      <c r="B2" s="2"/>
      <c r="C2" s="2"/>
      <c r="D2" s="2"/>
      <c r="E2" s="2"/>
      <c r="F2" s="2"/>
      <c r="G2" s="2"/>
      <c r="H2" s="122"/>
    </row>
    <row r="3" spans="1:8" ht="15" customHeight="1" x14ac:dyDescent="0.25">
      <c r="A3" s="2"/>
      <c r="B3" s="2"/>
      <c r="C3" s="2"/>
      <c r="D3" s="2"/>
      <c r="E3" s="2"/>
      <c r="F3" s="2"/>
      <c r="G3" s="2"/>
      <c r="H3" s="122"/>
    </row>
    <row r="4" spans="1:8" ht="15" customHeight="1" x14ac:dyDescent="0.25">
      <c r="A4" s="2"/>
      <c r="B4" s="2"/>
      <c r="C4" s="2"/>
      <c r="D4" s="2"/>
      <c r="E4" s="2"/>
      <c r="F4" s="2"/>
      <c r="G4" s="65"/>
      <c r="H4" s="122"/>
    </row>
    <row r="5" spans="1:8" ht="15" customHeight="1" x14ac:dyDescent="0.25">
      <c r="A5" s="2"/>
      <c r="B5" s="2"/>
      <c r="C5" s="2"/>
      <c r="D5" s="2"/>
      <c r="E5" s="2"/>
      <c r="F5" s="2"/>
      <c r="G5" s="2"/>
      <c r="H5" s="122"/>
    </row>
    <row r="6" spans="1:8" ht="15" customHeight="1" x14ac:dyDescent="0.25">
      <c r="A6" s="2"/>
      <c r="B6" s="2"/>
      <c r="C6" s="2"/>
      <c r="D6" s="2"/>
      <c r="E6" s="2"/>
      <c r="F6" s="2"/>
      <c r="G6" s="2"/>
      <c r="H6" s="122"/>
    </row>
    <row r="7" spans="1:8" ht="15" customHeight="1" x14ac:dyDescent="0.25">
      <c r="A7" s="2"/>
      <c r="B7" s="2"/>
      <c r="C7" s="2"/>
      <c r="D7" s="2"/>
      <c r="E7" s="2"/>
      <c r="F7" s="2"/>
      <c r="G7" s="2"/>
      <c r="H7" s="122"/>
    </row>
    <row r="8" spans="1:8" ht="15" customHeight="1" x14ac:dyDescent="0.25">
      <c r="A8" s="2"/>
      <c r="B8" s="3"/>
      <c r="C8" s="4"/>
      <c r="D8" s="2"/>
      <c r="E8" s="4"/>
      <c r="F8" s="4"/>
      <c r="G8" s="4"/>
      <c r="H8" s="122"/>
    </row>
    <row r="9" spans="1:8" ht="12" customHeight="1" x14ac:dyDescent="0.25">
      <c r="A9" s="5"/>
      <c r="B9" s="6" t="s">
        <v>0</v>
      </c>
      <c r="C9" s="119" t="s">
        <v>131</v>
      </c>
      <c r="D9" s="7"/>
      <c r="E9" s="191" t="s">
        <v>67</v>
      </c>
      <c r="F9" s="192"/>
      <c r="G9" s="116">
        <v>9000</v>
      </c>
      <c r="H9" s="123"/>
    </row>
    <row r="10" spans="1:8" ht="21" customHeight="1" x14ac:dyDescent="0.25">
      <c r="A10" s="5"/>
      <c r="B10" s="8" t="s">
        <v>1</v>
      </c>
      <c r="C10" s="105" t="s">
        <v>61</v>
      </c>
      <c r="D10" s="9"/>
      <c r="E10" s="205" t="s">
        <v>2</v>
      </c>
      <c r="F10" s="206"/>
      <c r="G10" s="177" t="s">
        <v>126</v>
      </c>
      <c r="H10" s="124"/>
    </row>
    <row r="11" spans="1:8" ht="18" customHeight="1" x14ac:dyDescent="0.25">
      <c r="A11" s="5"/>
      <c r="B11" s="8" t="s">
        <v>3</v>
      </c>
      <c r="C11" s="11" t="s">
        <v>62</v>
      </c>
      <c r="D11" s="9"/>
      <c r="E11" s="193" t="s">
        <v>68</v>
      </c>
      <c r="F11" s="204"/>
      <c r="G11" s="179">
        <v>4000</v>
      </c>
      <c r="H11" s="125"/>
    </row>
    <row r="12" spans="1:8" ht="11.25" customHeight="1" x14ac:dyDescent="0.25">
      <c r="A12" s="5"/>
      <c r="B12" s="8" t="s">
        <v>4</v>
      </c>
      <c r="C12" s="12" t="s">
        <v>63</v>
      </c>
      <c r="D12" s="9"/>
      <c r="E12" s="115" t="s">
        <v>5</v>
      </c>
      <c r="F12" s="117"/>
      <c r="G12" s="178">
        <f>G9*G11</f>
        <v>36000000</v>
      </c>
      <c r="H12" s="126"/>
    </row>
    <row r="13" spans="1:8" ht="11.25" customHeight="1" x14ac:dyDescent="0.25">
      <c r="A13" s="5"/>
      <c r="B13" s="8" t="s">
        <v>6</v>
      </c>
      <c r="C13" s="11" t="s">
        <v>64</v>
      </c>
      <c r="D13" s="9"/>
      <c r="E13" s="193" t="s">
        <v>7</v>
      </c>
      <c r="F13" s="194"/>
      <c r="G13" s="11" t="s">
        <v>65</v>
      </c>
      <c r="H13" s="127"/>
    </row>
    <row r="14" spans="1:8" ht="13.5" customHeight="1" x14ac:dyDescent="0.25">
      <c r="A14" s="5"/>
      <c r="B14" s="8" t="s">
        <v>8</v>
      </c>
      <c r="C14" s="120" t="s">
        <v>133</v>
      </c>
      <c r="D14" s="9"/>
      <c r="E14" s="193" t="s">
        <v>9</v>
      </c>
      <c r="F14" s="194"/>
      <c r="G14" s="11" t="s">
        <v>126</v>
      </c>
      <c r="H14" s="127"/>
    </row>
    <row r="15" spans="1:8" ht="25.5" customHeight="1" x14ac:dyDescent="0.25">
      <c r="A15" s="5"/>
      <c r="B15" s="8" t="s">
        <v>10</v>
      </c>
      <c r="C15" s="118" t="s">
        <v>132</v>
      </c>
      <c r="D15" s="9"/>
      <c r="E15" s="195" t="s">
        <v>11</v>
      </c>
      <c r="F15" s="196"/>
      <c r="G15" s="12" t="s">
        <v>66</v>
      </c>
      <c r="H15" s="128"/>
    </row>
    <row r="16" spans="1:8" ht="12" customHeight="1" x14ac:dyDescent="0.25">
      <c r="A16" s="2"/>
      <c r="B16" s="13"/>
      <c r="C16" s="14"/>
      <c r="D16" s="15"/>
      <c r="E16" s="16"/>
      <c r="F16" s="16"/>
      <c r="G16" s="17"/>
      <c r="H16" s="129"/>
    </row>
    <row r="17" spans="1:8" ht="12" customHeight="1" x14ac:dyDescent="0.25">
      <c r="A17" s="18"/>
      <c r="B17" s="197" t="s">
        <v>12</v>
      </c>
      <c r="C17" s="198"/>
      <c r="D17" s="198"/>
      <c r="E17" s="198"/>
      <c r="F17" s="198"/>
      <c r="G17" s="198"/>
      <c r="H17" s="130"/>
    </row>
    <row r="18" spans="1:8" ht="12" customHeight="1" x14ac:dyDescent="0.25">
      <c r="A18" s="2"/>
      <c r="B18" s="19"/>
      <c r="C18" s="20"/>
      <c r="D18" s="20"/>
      <c r="E18" s="20"/>
      <c r="F18" s="21"/>
      <c r="G18" s="21"/>
      <c r="H18" s="131"/>
    </row>
    <row r="19" spans="1:8" ht="12" customHeight="1" x14ac:dyDescent="0.25">
      <c r="A19" s="5"/>
      <c r="B19" s="22" t="s">
        <v>13</v>
      </c>
      <c r="C19" s="23"/>
      <c r="D19" s="24"/>
      <c r="E19" s="24"/>
      <c r="F19" s="24"/>
      <c r="G19" s="149"/>
      <c r="H19" s="132"/>
    </row>
    <row r="20" spans="1:8" ht="24" customHeight="1" x14ac:dyDescent="0.25">
      <c r="A20" s="18"/>
      <c r="B20" s="25" t="s">
        <v>14</v>
      </c>
      <c r="C20" s="25" t="s">
        <v>15</v>
      </c>
      <c r="D20" s="25" t="s">
        <v>16</v>
      </c>
      <c r="E20" s="25" t="s">
        <v>17</v>
      </c>
      <c r="F20" s="147" t="s">
        <v>18</v>
      </c>
      <c r="G20" s="151" t="s">
        <v>19</v>
      </c>
      <c r="H20" s="133"/>
    </row>
    <row r="21" spans="1:8" ht="12.75" customHeight="1" x14ac:dyDescent="0.25">
      <c r="A21" s="18"/>
      <c r="B21" s="10" t="s">
        <v>69</v>
      </c>
      <c r="C21" s="26" t="s">
        <v>20</v>
      </c>
      <c r="D21" s="106">
        <v>8</v>
      </c>
      <c r="E21" s="26" t="s">
        <v>70</v>
      </c>
      <c r="F21" s="121">
        <v>30000</v>
      </c>
      <c r="G21" s="152">
        <f>D21*F21</f>
        <v>240000</v>
      </c>
      <c r="H21" s="134"/>
    </row>
    <row r="22" spans="1:8" ht="12.75" customHeight="1" x14ac:dyDescent="0.25">
      <c r="A22" s="18"/>
      <c r="B22" s="104" t="s">
        <v>71</v>
      </c>
      <c r="C22" s="26" t="s">
        <v>20</v>
      </c>
      <c r="D22" s="106">
        <v>4</v>
      </c>
      <c r="E22" s="26" t="s">
        <v>72</v>
      </c>
      <c r="F22" s="121">
        <v>30000</v>
      </c>
      <c r="G22" s="152">
        <f t="shared" ref="G22:G25" si="0">D22*F22</f>
        <v>120000</v>
      </c>
      <c r="H22" s="134"/>
    </row>
    <row r="23" spans="1:8" ht="12.75" customHeight="1" x14ac:dyDescent="0.25">
      <c r="A23" s="18"/>
      <c r="B23" s="104" t="s">
        <v>73</v>
      </c>
      <c r="C23" s="26" t="s">
        <v>20</v>
      </c>
      <c r="D23" s="106">
        <v>8</v>
      </c>
      <c r="E23" s="26" t="s">
        <v>74</v>
      </c>
      <c r="F23" s="121">
        <v>30000</v>
      </c>
      <c r="G23" s="152">
        <f t="shared" si="0"/>
        <v>240000</v>
      </c>
      <c r="H23" s="134"/>
    </row>
    <row r="24" spans="1:8" ht="19.5" customHeight="1" x14ac:dyDescent="0.25">
      <c r="A24" s="18"/>
      <c r="B24" s="10" t="s">
        <v>75</v>
      </c>
      <c r="C24" s="26" t="s">
        <v>20</v>
      </c>
      <c r="D24" s="106">
        <v>16</v>
      </c>
      <c r="E24" s="26" t="s">
        <v>76</v>
      </c>
      <c r="F24" s="121">
        <v>30000</v>
      </c>
      <c r="G24" s="152">
        <f t="shared" si="0"/>
        <v>480000</v>
      </c>
      <c r="H24" s="134"/>
    </row>
    <row r="25" spans="1:8" ht="12.75" customHeight="1" x14ac:dyDescent="0.25">
      <c r="A25" s="18"/>
      <c r="B25" s="10" t="s">
        <v>77</v>
      </c>
      <c r="C25" s="26" t="s">
        <v>20</v>
      </c>
      <c r="D25" s="106">
        <v>30</v>
      </c>
      <c r="E25" s="26" t="s">
        <v>78</v>
      </c>
      <c r="F25" s="121">
        <v>30000</v>
      </c>
      <c r="G25" s="152">
        <f t="shared" si="0"/>
        <v>900000</v>
      </c>
      <c r="H25" s="134"/>
    </row>
    <row r="26" spans="1:8" ht="12.75" customHeight="1" x14ac:dyDescent="0.25">
      <c r="A26" s="18"/>
      <c r="B26" s="27" t="s">
        <v>21</v>
      </c>
      <c r="C26" s="28"/>
      <c r="D26" s="28"/>
      <c r="E26" s="28"/>
      <c r="F26" s="148"/>
      <c r="G26" s="153">
        <f>G21+G22+G23+G24+G25</f>
        <v>1980000</v>
      </c>
      <c r="H26" s="135"/>
    </row>
    <row r="27" spans="1:8" ht="12" customHeight="1" x14ac:dyDescent="0.25">
      <c r="A27" s="2"/>
      <c r="B27" s="19"/>
      <c r="C27" s="21"/>
      <c r="D27" s="21"/>
      <c r="E27" s="21"/>
      <c r="F27" s="29"/>
      <c r="G27" s="150"/>
      <c r="H27" s="136"/>
    </row>
    <row r="28" spans="1:8" ht="12" customHeight="1" x14ac:dyDescent="0.25">
      <c r="A28" s="5"/>
      <c r="B28" s="30" t="s">
        <v>22</v>
      </c>
      <c r="C28" s="31"/>
      <c r="D28" s="32"/>
      <c r="E28" s="32"/>
      <c r="F28" s="33"/>
      <c r="G28" s="33"/>
      <c r="H28" s="132"/>
    </row>
    <row r="29" spans="1:8" ht="24" customHeight="1" x14ac:dyDescent="0.25">
      <c r="A29" s="5"/>
      <c r="B29" s="34" t="s">
        <v>14</v>
      </c>
      <c r="C29" s="35" t="s">
        <v>15</v>
      </c>
      <c r="D29" s="35" t="s">
        <v>16</v>
      </c>
      <c r="E29" s="34" t="s">
        <v>17</v>
      </c>
      <c r="F29" s="35" t="s">
        <v>18</v>
      </c>
      <c r="G29" s="34" t="s">
        <v>19</v>
      </c>
      <c r="H29" s="137"/>
    </row>
    <row r="30" spans="1:8" ht="12" customHeight="1" x14ac:dyDescent="0.25">
      <c r="A30" s="5"/>
      <c r="B30" s="36" t="s">
        <v>79</v>
      </c>
      <c r="C30" s="37" t="s">
        <v>79</v>
      </c>
      <c r="D30" s="37" t="s">
        <v>79</v>
      </c>
      <c r="E30" s="37" t="s">
        <v>79</v>
      </c>
      <c r="F30" s="103" t="s">
        <v>79</v>
      </c>
      <c r="G30" s="107">
        <v>0</v>
      </c>
      <c r="H30" s="138"/>
    </row>
    <row r="31" spans="1:8" ht="12" customHeight="1" x14ac:dyDescent="0.25">
      <c r="A31" s="5"/>
      <c r="B31" s="38" t="s">
        <v>23</v>
      </c>
      <c r="C31" s="39"/>
      <c r="D31" s="39"/>
      <c r="E31" s="39"/>
      <c r="F31" s="40"/>
      <c r="G31" s="108">
        <f>SUM(G30)</f>
        <v>0</v>
      </c>
      <c r="H31" s="139"/>
    </row>
    <row r="32" spans="1:8" ht="12" customHeight="1" x14ac:dyDescent="0.25">
      <c r="A32" s="2"/>
      <c r="B32" s="41"/>
      <c r="C32" s="42"/>
      <c r="D32" s="42"/>
      <c r="E32" s="42"/>
      <c r="F32" s="43"/>
      <c r="G32" s="43"/>
      <c r="H32" s="136"/>
    </row>
    <row r="33" spans="1:235" ht="12" customHeight="1" x14ac:dyDescent="0.25">
      <c r="A33" s="5"/>
      <c r="B33" s="30" t="s">
        <v>24</v>
      </c>
      <c r="C33" s="31"/>
      <c r="D33" s="32"/>
      <c r="E33" s="32"/>
      <c r="F33" s="33"/>
      <c r="G33" s="149"/>
      <c r="H33" s="132"/>
    </row>
    <row r="34" spans="1:235" ht="24" customHeight="1" x14ac:dyDescent="0.25">
      <c r="A34" s="5"/>
      <c r="B34" s="44" t="s">
        <v>14</v>
      </c>
      <c r="C34" s="44" t="s">
        <v>15</v>
      </c>
      <c r="D34" s="44" t="s">
        <v>16</v>
      </c>
      <c r="E34" s="44" t="s">
        <v>17</v>
      </c>
      <c r="F34" s="154" t="s">
        <v>18</v>
      </c>
      <c r="G34" s="156" t="s">
        <v>19</v>
      </c>
      <c r="H34" s="137"/>
    </row>
    <row r="35" spans="1:235" ht="12.75" customHeight="1" x14ac:dyDescent="0.25">
      <c r="A35" s="18"/>
      <c r="B35" s="10" t="s">
        <v>81</v>
      </c>
      <c r="C35" s="26" t="s">
        <v>25</v>
      </c>
      <c r="D35" s="106">
        <v>0.3</v>
      </c>
      <c r="E35" s="26" t="s">
        <v>82</v>
      </c>
      <c r="F35" s="121">
        <v>581452.80000000005</v>
      </c>
      <c r="G35" s="152">
        <f>D35*F35</f>
        <v>174435.84</v>
      </c>
      <c r="H35" s="134"/>
    </row>
    <row r="36" spans="1:235" ht="12.75" customHeight="1" x14ac:dyDescent="0.25">
      <c r="A36" s="18"/>
      <c r="B36" s="10" t="s">
        <v>83</v>
      </c>
      <c r="C36" s="26" t="s">
        <v>25</v>
      </c>
      <c r="D36" s="106">
        <v>9</v>
      </c>
      <c r="E36" s="26" t="s">
        <v>84</v>
      </c>
      <c r="F36" s="121">
        <v>45426</v>
      </c>
      <c r="G36" s="152">
        <f t="shared" ref="G36:G39" si="1">D36*F36</f>
        <v>408834</v>
      </c>
      <c r="H36" s="134"/>
    </row>
    <row r="37" spans="1:235" ht="12.75" customHeight="1" x14ac:dyDescent="0.25">
      <c r="A37" s="18"/>
      <c r="B37" s="10" t="s">
        <v>85</v>
      </c>
      <c r="C37" s="26" t="s">
        <v>25</v>
      </c>
      <c r="D37" s="106">
        <v>2</v>
      </c>
      <c r="E37" s="26" t="s">
        <v>86</v>
      </c>
      <c r="F37" s="121">
        <v>290726.40000000002</v>
      </c>
      <c r="G37" s="152">
        <f t="shared" si="1"/>
        <v>581452.80000000005</v>
      </c>
      <c r="H37" s="134"/>
    </row>
    <row r="38" spans="1:235" ht="12.75" customHeight="1" x14ac:dyDescent="0.25">
      <c r="A38" s="18"/>
      <c r="B38" s="10" t="s">
        <v>87</v>
      </c>
      <c r="C38" s="26" t="s">
        <v>25</v>
      </c>
      <c r="D38" s="106">
        <v>2</v>
      </c>
      <c r="E38" s="26" t="s">
        <v>125</v>
      </c>
      <c r="F38" s="121">
        <v>145363.20000000001</v>
      </c>
      <c r="G38" s="152">
        <f t="shared" si="1"/>
        <v>290726.40000000002</v>
      </c>
      <c r="H38" s="134"/>
    </row>
    <row r="39" spans="1:235" ht="12.75" customHeight="1" x14ac:dyDescent="0.25">
      <c r="A39" s="18"/>
      <c r="B39" s="10" t="s">
        <v>88</v>
      </c>
      <c r="C39" s="26" t="s">
        <v>89</v>
      </c>
      <c r="D39" s="106">
        <v>9000</v>
      </c>
      <c r="E39" s="26" t="s">
        <v>86</v>
      </c>
      <c r="F39" s="121">
        <v>63.596400000000003</v>
      </c>
      <c r="G39" s="152">
        <f t="shared" si="1"/>
        <v>572367.6</v>
      </c>
      <c r="H39" s="134"/>
    </row>
    <row r="40" spans="1:235" ht="12.75" customHeight="1" x14ac:dyDescent="0.25">
      <c r="A40" s="5"/>
      <c r="B40" s="46" t="s">
        <v>26</v>
      </c>
      <c r="C40" s="47"/>
      <c r="D40" s="47"/>
      <c r="E40" s="47"/>
      <c r="F40" s="155"/>
      <c r="G40" s="153">
        <f>G35+G36+G37+G38+G39</f>
        <v>2027816.6400000001</v>
      </c>
      <c r="H40" s="135"/>
    </row>
    <row r="41" spans="1:235" ht="12" customHeight="1" x14ac:dyDescent="0.25">
      <c r="A41" s="2"/>
      <c r="B41" s="41"/>
      <c r="C41" s="42"/>
      <c r="D41" s="42"/>
      <c r="E41" s="42"/>
      <c r="F41" s="43"/>
      <c r="G41" s="150"/>
      <c r="H41" s="136"/>
    </row>
    <row r="42" spans="1:235" ht="12" customHeight="1" x14ac:dyDescent="0.25">
      <c r="A42" s="5"/>
      <c r="B42" s="30" t="s">
        <v>27</v>
      </c>
      <c r="C42" s="31"/>
      <c r="D42" s="32"/>
      <c r="E42" s="32"/>
      <c r="F42" s="33"/>
      <c r="G42" s="149"/>
      <c r="H42" s="132"/>
    </row>
    <row r="43" spans="1:235" ht="24" customHeight="1" x14ac:dyDescent="0.25">
      <c r="A43" s="5"/>
      <c r="B43" s="45" t="s">
        <v>28</v>
      </c>
      <c r="C43" s="45" t="s">
        <v>29</v>
      </c>
      <c r="D43" s="45" t="s">
        <v>30</v>
      </c>
      <c r="E43" s="45" t="s">
        <v>17</v>
      </c>
      <c r="F43" s="154" t="s">
        <v>18</v>
      </c>
      <c r="G43" s="151" t="s">
        <v>19</v>
      </c>
      <c r="H43" s="133"/>
    </row>
    <row r="44" spans="1:235" ht="13.5" customHeight="1" x14ac:dyDescent="0.25">
      <c r="A44" s="65"/>
      <c r="B44" s="109" t="s">
        <v>31</v>
      </c>
      <c r="C44" s="110"/>
      <c r="D44" s="111"/>
      <c r="E44" s="112"/>
      <c r="F44" s="121"/>
      <c r="G44" s="158"/>
      <c r="H44" s="140"/>
    </row>
    <row r="45" spans="1:235" s="188" customFormat="1" ht="14.25" customHeight="1" x14ac:dyDescent="0.25">
      <c r="A45" s="185"/>
      <c r="B45" s="180" t="s">
        <v>90</v>
      </c>
      <c r="C45" s="181" t="s">
        <v>32</v>
      </c>
      <c r="D45" s="182">
        <v>260</v>
      </c>
      <c r="E45" s="181" t="s">
        <v>91</v>
      </c>
      <c r="F45" s="183">
        <v>1639</v>
      </c>
      <c r="G45" s="184">
        <f t="shared" ref="G45:G50" si="2">+F45*D45</f>
        <v>426140</v>
      </c>
      <c r="H45" s="186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  <c r="AJ45" s="187"/>
      <c r="AK45" s="187"/>
      <c r="AL45" s="187"/>
      <c r="AM45" s="187"/>
      <c r="AN45" s="187"/>
      <c r="AO45" s="187"/>
      <c r="AP45" s="187"/>
      <c r="AQ45" s="187"/>
      <c r="AR45" s="187"/>
      <c r="AS45" s="187"/>
      <c r="AT45" s="187"/>
      <c r="AU45" s="187"/>
      <c r="AV45" s="187"/>
      <c r="AW45" s="187"/>
      <c r="AX45" s="187"/>
      <c r="AY45" s="187"/>
      <c r="AZ45" s="187"/>
      <c r="BA45" s="187"/>
      <c r="BB45" s="187"/>
      <c r="BC45" s="187"/>
      <c r="BD45" s="187"/>
      <c r="BE45" s="187"/>
      <c r="BF45" s="187"/>
      <c r="BG45" s="187"/>
      <c r="BH45" s="187"/>
      <c r="BI45" s="187"/>
      <c r="BJ45" s="187"/>
      <c r="BK45" s="187"/>
      <c r="BL45" s="187"/>
      <c r="BM45" s="187"/>
      <c r="BN45" s="187"/>
      <c r="BO45" s="187"/>
      <c r="BP45" s="187"/>
      <c r="BQ45" s="187"/>
      <c r="BR45" s="187"/>
      <c r="BS45" s="187"/>
      <c r="BT45" s="187"/>
      <c r="BU45" s="187"/>
      <c r="BV45" s="187"/>
      <c r="BW45" s="187"/>
      <c r="BX45" s="187"/>
      <c r="BY45" s="187"/>
      <c r="BZ45" s="187"/>
      <c r="CA45" s="187"/>
      <c r="CB45" s="187"/>
      <c r="CC45" s="187"/>
      <c r="CD45" s="187"/>
      <c r="CE45" s="187"/>
      <c r="CF45" s="187"/>
      <c r="CG45" s="187"/>
      <c r="CH45" s="187"/>
      <c r="CI45" s="187"/>
      <c r="CJ45" s="187"/>
      <c r="CK45" s="187"/>
      <c r="CL45" s="187"/>
      <c r="CM45" s="187"/>
      <c r="CN45" s="187"/>
      <c r="CO45" s="187"/>
      <c r="CP45" s="187"/>
      <c r="CQ45" s="187"/>
      <c r="CR45" s="187"/>
      <c r="CS45" s="187"/>
      <c r="CT45" s="187"/>
      <c r="CU45" s="187"/>
      <c r="CV45" s="187"/>
      <c r="CW45" s="187"/>
      <c r="CX45" s="187"/>
      <c r="CY45" s="187"/>
      <c r="CZ45" s="187"/>
      <c r="DA45" s="187"/>
      <c r="DB45" s="187"/>
      <c r="DC45" s="187"/>
      <c r="DD45" s="187"/>
      <c r="DE45" s="187"/>
      <c r="DF45" s="187"/>
      <c r="DG45" s="187"/>
      <c r="DH45" s="187"/>
      <c r="DI45" s="187"/>
      <c r="DJ45" s="187"/>
      <c r="DK45" s="187"/>
      <c r="DL45" s="187"/>
      <c r="DM45" s="187"/>
      <c r="DN45" s="187"/>
      <c r="DO45" s="187"/>
      <c r="DP45" s="187"/>
      <c r="DQ45" s="187"/>
      <c r="DR45" s="187"/>
      <c r="DS45" s="187"/>
      <c r="DT45" s="187"/>
      <c r="DU45" s="187"/>
      <c r="DV45" s="187"/>
      <c r="DW45" s="187"/>
      <c r="DX45" s="187"/>
      <c r="DY45" s="187"/>
      <c r="DZ45" s="187"/>
      <c r="EA45" s="187"/>
      <c r="EB45" s="187"/>
      <c r="EC45" s="187"/>
      <c r="ED45" s="187"/>
      <c r="EE45" s="187"/>
      <c r="EF45" s="187"/>
      <c r="EG45" s="187"/>
      <c r="EH45" s="187"/>
      <c r="EI45" s="187"/>
      <c r="EJ45" s="187"/>
      <c r="EK45" s="187"/>
      <c r="EL45" s="187"/>
      <c r="EM45" s="187"/>
      <c r="EN45" s="187"/>
      <c r="EO45" s="187"/>
      <c r="EP45" s="187"/>
      <c r="EQ45" s="187"/>
      <c r="ER45" s="187"/>
      <c r="ES45" s="187"/>
      <c r="ET45" s="187"/>
      <c r="EU45" s="187"/>
      <c r="EV45" s="187"/>
      <c r="EW45" s="187"/>
      <c r="EX45" s="187"/>
      <c r="EY45" s="187"/>
      <c r="EZ45" s="187"/>
      <c r="FA45" s="187"/>
      <c r="FB45" s="187"/>
      <c r="FC45" s="187"/>
      <c r="FD45" s="187"/>
      <c r="FE45" s="187"/>
      <c r="FF45" s="187"/>
      <c r="FG45" s="187"/>
      <c r="FH45" s="187"/>
      <c r="FI45" s="187"/>
      <c r="FJ45" s="187"/>
      <c r="FK45" s="187"/>
      <c r="FL45" s="187"/>
      <c r="FM45" s="187"/>
      <c r="FN45" s="187"/>
      <c r="FO45" s="187"/>
      <c r="FP45" s="187"/>
      <c r="FQ45" s="187"/>
      <c r="FR45" s="187"/>
      <c r="FS45" s="187"/>
      <c r="FT45" s="187"/>
      <c r="FU45" s="187"/>
      <c r="FV45" s="187"/>
      <c r="FW45" s="187"/>
      <c r="FX45" s="187"/>
      <c r="FY45" s="187"/>
      <c r="FZ45" s="187"/>
      <c r="GA45" s="187"/>
      <c r="GB45" s="187"/>
      <c r="GC45" s="187"/>
      <c r="GD45" s="187"/>
      <c r="GE45" s="187"/>
      <c r="GF45" s="187"/>
      <c r="GG45" s="187"/>
      <c r="GH45" s="187"/>
      <c r="GI45" s="187"/>
      <c r="GJ45" s="187"/>
      <c r="GK45" s="187"/>
      <c r="GL45" s="187"/>
      <c r="GM45" s="187"/>
      <c r="GN45" s="187"/>
      <c r="GO45" s="187"/>
      <c r="GP45" s="187"/>
      <c r="GQ45" s="187"/>
      <c r="GR45" s="187"/>
      <c r="GS45" s="187"/>
      <c r="GT45" s="187"/>
      <c r="GU45" s="187"/>
      <c r="GV45" s="187"/>
      <c r="GW45" s="187"/>
      <c r="GX45" s="187"/>
      <c r="GY45" s="187"/>
      <c r="GZ45" s="187"/>
      <c r="HA45" s="187"/>
      <c r="HB45" s="187"/>
      <c r="HC45" s="187"/>
      <c r="HD45" s="187"/>
      <c r="HE45" s="187"/>
      <c r="HF45" s="187"/>
      <c r="HG45" s="187"/>
      <c r="HH45" s="187"/>
      <c r="HI45" s="187"/>
      <c r="HJ45" s="187"/>
      <c r="HK45" s="187"/>
      <c r="HL45" s="187"/>
      <c r="HM45" s="187"/>
      <c r="HN45" s="187"/>
      <c r="HO45" s="187"/>
      <c r="HP45" s="187"/>
      <c r="HQ45" s="187"/>
      <c r="HR45" s="187"/>
      <c r="HS45" s="187"/>
      <c r="HT45" s="187"/>
      <c r="HU45" s="187"/>
      <c r="HV45" s="187"/>
      <c r="HW45" s="187"/>
      <c r="HX45" s="187"/>
      <c r="HY45" s="187"/>
      <c r="HZ45" s="187"/>
      <c r="IA45" s="187"/>
    </row>
    <row r="46" spans="1:235" s="188" customFormat="1" ht="15" x14ac:dyDescent="0.25">
      <c r="A46" s="185"/>
      <c r="B46" s="180" t="s">
        <v>92</v>
      </c>
      <c r="C46" s="181" t="s">
        <v>32</v>
      </c>
      <c r="D46" s="182">
        <v>139</v>
      </c>
      <c r="E46" s="181" t="s">
        <v>91</v>
      </c>
      <c r="F46" s="183">
        <v>2296</v>
      </c>
      <c r="G46" s="184">
        <f t="shared" si="2"/>
        <v>319144</v>
      </c>
      <c r="H46" s="186"/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7"/>
      <c r="AK46" s="187"/>
      <c r="AL46" s="187"/>
      <c r="AM46" s="187"/>
      <c r="AN46" s="187"/>
      <c r="AO46" s="187"/>
      <c r="AP46" s="187"/>
      <c r="AQ46" s="187"/>
      <c r="AR46" s="187"/>
      <c r="AS46" s="187"/>
      <c r="AT46" s="187"/>
      <c r="AU46" s="187"/>
      <c r="AV46" s="187"/>
      <c r="AW46" s="187"/>
      <c r="AX46" s="187"/>
      <c r="AY46" s="187"/>
      <c r="AZ46" s="187"/>
      <c r="BA46" s="187"/>
      <c r="BB46" s="187"/>
      <c r="BC46" s="187"/>
      <c r="BD46" s="187"/>
      <c r="BE46" s="187"/>
      <c r="BF46" s="187"/>
      <c r="BG46" s="187"/>
      <c r="BH46" s="187"/>
      <c r="BI46" s="187"/>
      <c r="BJ46" s="187"/>
      <c r="BK46" s="187"/>
      <c r="BL46" s="187"/>
      <c r="BM46" s="187"/>
      <c r="BN46" s="187"/>
      <c r="BO46" s="187"/>
      <c r="BP46" s="187"/>
      <c r="BQ46" s="187"/>
      <c r="BR46" s="187"/>
      <c r="BS46" s="187"/>
      <c r="BT46" s="187"/>
      <c r="BU46" s="187"/>
      <c r="BV46" s="187"/>
      <c r="BW46" s="187"/>
      <c r="BX46" s="187"/>
      <c r="BY46" s="187"/>
      <c r="BZ46" s="187"/>
      <c r="CA46" s="187"/>
      <c r="CB46" s="187"/>
      <c r="CC46" s="187"/>
      <c r="CD46" s="187"/>
      <c r="CE46" s="187"/>
      <c r="CF46" s="187"/>
      <c r="CG46" s="187"/>
      <c r="CH46" s="187"/>
      <c r="CI46" s="187"/>
      <c r="CJ46" s="187"/>
      <c r="CK46" s="187"/>
      <c r="CL46" s="187"/>
      <c r="CM46" s="187"/>
      <c r="CN46" s="187"/>
      <c r="CO46" s="187"/>
      <c r="CP46" s="187"/>
      <c r="CQ46" s="187"/>
      <c r="CR46" s="187"/>
      <c r="CS46" s="187"/>
      <c r="CT46" s="187"/>
      <c r="CU46" s="187"/>
      <c r="CV46" s="187"/>
      <c r="CW46" s="187"/>
      <c r="CX46" s="187"/>
      <c r="CY46" s="187"/>
      <c r="CZ46" s="187"/>
      <c r="DA46" s="187"/>
      <c r="DB46" s="187"/>
      <c r="DC46" s="187"/>
      <c r="DD46" s="187"/>
      <c r="DE46" s="187"/>
      <c r="DF46" s="187"/>
      <c r="DG46" s="187"/>
      <c r="DH46" s="187"/>
      <c r="DI46" s="187"/>
      <c r="DJ46" s="187"/>
      <c r="DK46" s="187"/>
      <c r="DL46" s="187"/>
      <c r="DM46" s="187"/>
      <c r="DN46" s="187"/>
      <c r="DO46" s="187"/>
      <c r="DP46" s="187"/>
      <c r="DQ46" s="187"/>
      <c r="DR46" s="187"/>
      <c r="DS46" s="187"/>
      <c r="DT46" s="187"/>
      <c r="DU46" s="187"/>
      <c r="DV46" s="187"/>
      <c r="DW46" s="187"/>
      <c r="DX46" s="187"/>
      <c r="DY46" s="187"/>
      <c r="DZ46" s="187"/>
      <c r="EA46" s="187"/>
      <c r="EB46" s="187"/>
      <c r="EC46" s="187"/>
      <c r="ED46" s="187"/>
      <c r="EE46" s="187"/>
      <c r="EF46" s="187"/>
      <c r="EG46" s="187"/>
      <c r="EH46" s="187"/>
      <c r="EI46" s="187"/>
      <c r="EJ46" s="187"/>
      <c r="EK46" s="187"/>
      <c r="EL46" s="187"/>
      <c r="EM46" s="187"/>
      <c r="EN46" s="187"/>
      <c r="EO46" s="187"/>
      <c r="EP46" s="187"/>
      <c r="EQ46" s="187"/>
      <c r="ER46" s="187"/>
      <c r="ES46" s="187"/>
      <c r="ET46" s="187"/>
      <c r="EU46" s="187"/>
      <c r="EV46" s="187"/>
      <c r="EW46" s="187"/>
      <c r="EX46" s="187"/>
      <c r="EY46" s="187"/>
      <c r="EZ46" s="187"/>
      <c r="FA46" s="187"/>
      <c r="FB46" s="187"/>
      <c r="FC46" s="187"/>
      <c r="FD46" s="187"/>
      <c r="FE46" s="187"/>
      <c r="FF46" s="187"/>
      <c r="FG46" s="187"/>
      <c r="FH46" s="187"/>
      <c r="FI46" s="187"/>
      <c r="FJ46" s="187"/>
      <c r="FK46" s="187"/>
      <c r="FL46" s="187"/>
      <c r="FM46" s="187"/>
      <c r="FN46" s="187"/>
      <c r="FO46" s="187"/>
      <c r="FP46" s="187"/>
      <c r="FQ46" s="187"/>
      <c r="FR46" s="187"/>
      <c r="FS46" s="187"/>
      <c r="FT46" s="187"/>
      <c r="FU46" s="187"/>
      <c r="FV46" s="187"/>
      <c r="FW46" s="187"/>
      <c r="FX46" s="187"/>
      <c r="FY46" s="187"/>
      <c r="FZ46" s="187"/>
      <c r="GA46" s="187"/>
      <c r="GB46" s="187"/>
      <c r="GC46" s="187"/>
      <c r="GD46" s="187"/>
      <c r="GE46" s="187"/>
      <c r="GF46" s="187"/>
      <c r="GG46" s="187"/>
      <c r="GH46" s="187"/>
      <c r="GI46" s="187"/>
      <c r="GJ46" s="187"/>
      <c r="GK46" s="187"/>
      <c r="GL46" s="187"/>
      <c r="GM46" s="187"/>
      <c r="GN46" s="187"/>
      <c r="GO46" s="187"/>
      <c r="GP46" s="187"/>
      <c r="GQ46" s="187"/>
      <c r="GR46" s="187"/>
      <c r="GS46" s="187"/>
      <c r="GT46" s="187"/>
      <c r="GU46" s="187"/>
      <c r="GV46" s="187"/>
      <c r="GW46" s="187"/>
      <c r="GX46" s="187"/>
      <c r="GY46" s="187"/>
      <c r="GZ46" s="187"/>
      <c r="HA46" s="187"/>
      <c r="HB46" s="187"/>
      <c r="HC46" s="187"/>
      <c r="HD46" s="187"/>
      <c r="HE46" s="187"/>
      <c r="HF46" s="187"/>
      <c r="HG46" s="187"/>
      <c r="HH46" s="187"/>
      <c r="HI46" s="187"/>
      <c r="HJ46" s="187"/>
      <c r="HK46" s="187"/>
      <c r="HL46" s="187"/>
      <c r="HM46" s="187"/>
      <c r="HN46" s="187"/>
      <c r="HO46" s="187"/>
      <c r="HP46" s="187"/>
      <c r="HQ46" s="187"/>
      <c r="HR46" s="187"/>
      <c r="HS46" s="187"/>
      <c r="HT46" s="187"/>
      <c r="HU46" s="187"/>
      <c r="HV46" s="187"/>
      <c r="HW46" s="187"/>
      <c r="HX46" s="187"/>
      <c r="HY46" s="187"/>
      <c r="HZ46" s="187"/>
      <c r="IA46" s="187"/>
    </row>
    <row r="47" spans="1:235" s="163" customFormat="1" ht="15" x14ac:dyDescent="0.25">
      <c r="A47" s="162"/>
      <c r="B47" s="180" t="s">
        <v>93</v>
      </c>
      <c r="C47" s="181" t="s">
        <v>94</v>
      </c>
      <c r="D47" s="182">
        <v>73</v>
      </c>
      <c r="E47" s="181" t="s">
        <v>91</v>
      </c>
      <c r="F47" s="183">
        <v>1675</v>
      </c>
      <c r="G47" s="184">
        <f t="shared" si="2"/>
        <v>122275</v>
      </c>
      <c r="H47" s="134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  <c r="AG47" s="146"/>
      <c r="AH47" s="146"/>
      <c r="AI47" s="146"/>
      <c r="AJ47" s="146"/>
      <c r="AK47" s="146"/>
      <c r="AL47" s="146"/>
      <c r="AM47" s="146"/>
      <c r="AN47" s="146"/>
      <c r="AO47" s="146"/>
      <c r="AP47" s="146"/>
      <c r="AQ47" s="146"/>
      <c r="AR47" s="146"/>
      <c r="AS47" s="146"/>
      <c r="AT47" s="146"/>
      <c r="AU47" s="146"/>
      <c r="AV47" s="146"/>
      <c r="AW47" s="146"/>
      <c r="AX47" s="146"/>
      <c r="AY47" s="146"/>
      <c r="AZ47" s="146"/>
      <c r="BA47" s="146"/>
      <c r="BB47" s="146"/>
      <c r="BC47" s="146"/>
      <c r="BD47" s="146"/>
      <c r="BE47" s="146"/>
      <c r="BF47" s="146"/>
      <c r="BG47" s="146"/>
      <c r="BH47" s="146"/>
      <c r="BI47" s="146"/>
      <c r="BJ47" s="146"/>
      <c r="BK47" s="146"/>
      <c r="BL47" s="146"/>
      <c r="BM47" s="146"/>
      <c r="BN47" s="146"/>
      <c r="BO47" s="146"/>
      <c r="BP47" s="146"/>
      <c r="BQ47" s="146"/>
      <c r="BR47" s="146"/>
      <c r="BS47" s="146"/>
      <c r="BT47" s="146"/>
      <c r="BU47" s="146"/>
      <c r="BV47" s="146"/>
      <c r="BW47" s="146"/>
      <c r="BX47" s="146"/>
      <c r="BY47" s="146"/>
      <c r="BZ47" s="146"/>
      <c r="CA47" s="146"/>
      <c r="CB47" s="146"/>
      <c r="CC47" s="146"/>
      <c r="CD47" s="146"/>
      <c r="CE47" s="146"/>
      <c r="CF47" s="146"/>
      <c r="CG47" s="146"/>
      <c r="CH47" s="146"/>
      <c r="CI47" s="146"/>
      <c r="CJ47" s="146"/>
      <c r="CK47" s="146"/>
      <c r="CL47" s="146"/>
      <c r="CM47" s="146"/>
      <c r="CN47" s="146"/>
      <c r="CO47" s="146"/>
      <c r="CP47" s="146"/>
      <c r="CQ47" s="146"/>
      <c r="CR47" s="146"/>
      <c r="CS47" s="146"/>
      <c r="CT47" s="146"/>
      <c r="CU47" s="146"/>
      <c r="CV47" s="146"/>
      <c r="CW47" s="146"/>
      <c r="CX47" s="146"/>
      <c r="CY47" s="146"/>
      <c r="CZ47" s="146"/>
      <c r="DA47" s="146"/>
      <c r="DB47" s="146"/>
      <c r="DC47" s="146"/>
      <c r="DD47" s="146"/>
      <c r="DE47" s="146"/>
      <c r="DF47" s="146"/>
      <c r="DG47" s="146"/>
      <c r="DH47" s="146"/>
      <c r="DI47" s="146"/>
      <c r="DJ47" s="146"/>
      <c r="DK47" s="146"/>
      <c r="DL47" s="146"/>
      <c r="DM47" s="146"/>
      <c r="DN47" s="146"/>
      <c r="DO47" s="146"/>
      <c r="DP47" s="146"/>
      <c r="DQ47" s="146"/>
      <c r="DR47" s="146"/>
      <c r="DS47" s="146"/>
      <c r="DT47" s="146"/>
      <c r="DU47" s="146"/>
      <c r="DV47" s="146"/>
      <c r="DW47" s="146"/>
      <c r="DX47" s="146"/>
      <c r="DY47" s="146"/>
      <c r="DZ47" s="146"/>
      <c r="EA47" s="146"/>
      <c r="EB47" s="146"/>
      <c r="EC47" s="146"/>
      <c r="ED47" s="146"/>
      <c r="EE47" s="146"/>
      <c r="EF47" s="146"/>
      <c r="EG47" s="146"/>
      <c r="EH47" s="146"/>
      <c r="EI47" s="146"/>
      <c r="EJ47" s="146"/>
      <c r="EK47" s="146"/>
      <c r="EL47" s="146"/>
      <c r="EM47" s="146"/>
      <c r="EN47" s="146"/>
      <c r="EO47" s="146"/>
      <c r="EP47" s="146"/>
      <c r="EQ47" s="146"/>
      <c r="ER47" s="146"/>
      <c r="ES47" s="146"/>
      <c r="ET47" s="146"/>
      <c r="EU47" s="146"/>
      <c r="EV47" s="146"/>
      <c r="EW47" s="146"/>
      <c r="EX47" s="146"/>
      <c r="EY47" s="146"/>
      <c r="EZ47" s="146"/>
      <c r="FA47" s="146"/>
      <c r="FB47" s="146"/>
      <c r="FC47" s="146"/>
      <c r="FD47" s="146"/>
      <c r="FE47" s="146"/>
      <c r="FF47" s="146"/>
      <c r="FG47" s="146"/>
      <c r="FH47" s="146"/>
      <c r="FI47" s="146"/>
      <c r="FJ47" s="146"/>
      <c r="FK47" s="146"/>
      <c r="FL47" s="146"/>
      <c r="FM47" s="146"/>
      <c r="FN47" s="146"/>
      <c r="FO47" s="146"/>
      <c r="FP47" s="146"/>
      <c r="FQ47" s="146"/>
      <c r="FR47" s="146"/>
      <c r="FS47" s="146"/>
      <c r="FT47" s="146"/>
      <c r="FU47" s="146"/>
      <c r="FV47" s="146"/>
      <c r="FW47" s="146"/>
      <c r="FX47" s="146"/>
      <c r="FY47" s="146"/>
      <c r="FZ47" s="146"/>
      <c r="GA47" s="146"/>
      <c r="GB47" s="146"/>
      <c r="GC47" s="146"/>
      <c r="GD47" s="146"/>
      <c r="GE47" s="146"/>
      <c r="GF47" s="146"/>
      <c r="GG47" s="146"/>
      <c r="GH47" s="146"/>
      <c r="GI47" s="146"/>
      <c r="GJ47" s="146"/>
      <c r="GK47" s="146"/>
      <c r="GL47" s="146"/>
      <c r="GM47" s="146"/>
      <c r="GN47" s="146"/>
      <c r="GO47" s="146"/>
      <c r="GP47" s="146"/>
      <c r="GQ47" s="146"/>
      <c r="GR47" s="146"/>
      <c r="GS47" s="146"/>
      <c r="GT47" s="146"/>
      <c r="GU47" s="146"/>
      <c r="GV47" s="146"/>
      <c r="GW47" s="146"/>
      <c r="GX47" s="146"/>
      <c r="GY47" s="146"/>
      <c r="GZ47" s="146"/>
      <c r="HA47" s="146"/>
      <c r="HB47" s="146"/>
      <c r="HC47" s="146"/>
      <c r="HD47" s="146"/>
      <c r="HE47" s="146"/>
      <c r="HF47" s="146"/>
      <c r="HG47" s="146"/>
      <c r="HH47" s="146"/>
      <c r="HI47" s="146"/>
      <c r="HJ47" s="146"/>
      <c r="HK47" s="146"/>
      <c r="HL47" s="146"/>
      <c r="HM47" s="146"/>
      <c r="HN47" s="146"/>
      <c r="HO47" s="146"/>
      <c r="HP47" s="146"/>
      <c r="HQ47" s="146"/>
      <c r="HR47" s="146"/>
      <c r="HS47" s="146"/>
      <c r="HT47" s="146"/>
      <c r="HU47" s="146"/>
      <c r="HV47" s="146"/>
      <c r="HW47" s="146"/>
      <c r="HX47" s="146"/>
      <c r="HY47" s="146"/>
      <c r="HZ47" s="146"/>
      <c r="IA47" s="146"/>
    </row>
    <row r="48" spans="1:235" s="163" customFormat="1" ht="15" x14ac:dyDescent="0.25">
      <c r="A48" s="162"/>
      <c r="B48" s="180" t="s">
        <v>95</v>
      </c>
      <c r="C48" s="181" t="s">
        <v>32</v>
      </c>
      <c r="D48" s="182">
        <v>32</v>
      </c>
      <c r="E48" s="181" t="s">
        <v>96</v>
      </c>
      <c r="F48" s="183">
        <v>1922</v>
      </c>
      <c r="G48" s="184">
        <f t="shared" si="2"/>
        <v>61504</v>
      </c>
      <c r="H48" s="134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6"/>
      <c r="AH48" s="146"/>
      <c r="AI48" s="146"/>
      <c r="AJ48" s="146"/>
      <c r="AK48" s="146"/>
      <c r="AL48" s="146"/>
      <c r="AM48" s="146"/>
      <c r="AN48" s="146"/>
      <c r="AO48" s="146"/>
      <c r="AP48" s="146"/>
      <c r="AQ48" s="146"/>
      <c r="AR48" s="146"/>
      <c r="AS48" s="146"/>
      <c r="AT48" s="146"/>
      <c r="AU48" s="146"/>
      <c r="AV48" s="146"/>
      <c r="AW48" s="146"/>
      <c r="AX48" s="146"/>
      <c r="AY48" s="146"/>
      <c r="AZ48" s="146"/>
      <c r="BA48" s="146"/>
      <c r="BB48" s="146"/>
      <c r="BC48" s="146"/>
      <c r="BD48" s="146"/>
      <c r="BE48" s="146"/>
      <c r="BF48" s="146"/>
      <c r="BG48" s="146"/>
      <c r="BH48" s="146"/>
      <c r="BI48" s="146"/>
      <c r="BJ48" s="146"/>
      <c r="BK48" s="146"/>
      <c r="BL48" s="146"/>
      <c r="BM48" s="146"/>
      <c r="BN48" s="146"/>
      <c r="BO48" s="146"/>
      <c r="BP48" s="146"/>
      <c r="BQ48" s="146"/>
      <c r="BR48" s="146"/>
      <c r="BS48" s="146"/>
      <c r="BT48" s="146"/>
      <c r="BU48" s="146"/>
      <c r="BV48" s="146"/>
      <c r="BW48" s="146"/>
      <c r="BX48" s="146"/>
      <c r="BY48" s="146"/>
      <c r="BZ48" s="146"/>
      <c r="CA48" s="146"/>
      <c r="CB48" s="146"/>
      <c r="CC48" s="146"/>
      <c r="CD48" s="146"/>
      <c r="CE48" s="146"/>
      <c r="CF48" s="146"/>
      <c r="CG48" s="146"/>
      <c r="CH48" s="146"/>
      <c r="CI48" s="146"/>
      <c r="CJ48" s="146"/>
      <c r="CK48" s="146"/>
      <c r="CL48" s="146"/>
      <c r="CM48" s="146"/>
      <c r="CN48" s="146"/>
      <c r="CO48" s="146"/>
      <c r="CP48" s="146"/>
      <c r="CQ48" s="146"/>
      <c r="CR48" s="146"/>
      <c r="CS48" s="146"/>
      <c r="CT48" s="146"/>
      <c r="CU48" s="146"/>
      <c r="CV48" s="146"/>
      <c r="CW48" s="146"/>
      <c r="CX48" s="146"/>
      <c r="CY48" s="146"/>
      <c r="CZ48" s="146"/>
      <c r="DA48" s="146"/>
      <c r="DB48" s="146"/>
      <c r="DC48" s="146"/>
      <c r="DD48" s="146"/>
      <c r="DE48" s="146"/>
      <c r="DF48" s="146"/>
      <c r="DG48" s="146"/>
      <c r="DH48" s="146"/>
      <c r="DI48" s="146"/>
      <c r="DJ48" s="146"/>
      <c r="DK48" s="146"/>
      <c r="DL48" s="146"/>
      <c r="DM48" s="146"/>
      <c r="DN48" s="146"/>
      <c r="DO48" s="146"/>
      <c r="DP48" s="146"/>
      <c r="DQ48" s="146"/>
      <c r="DR48" s="146"/>
      <c r="DS48" s="146"/>
      <c r="DT48" s="146"/>
      <c r="DU48" s="146"/>
      <c r="DV48" s="146"/>
      <c r="DW48" s="146"/>
      <c r="DX48" s="146"/>
      <c r="DY48" s="146"/>
      <c r="DZ48" s="146"/>
      <c r="EA48" s="146"/>
      <c r="EB48" s="146"/>
      <c r="EC48" s="146"/>
      <c r="ED48" s="146"/>
      <c r="EE48" s="146"/>
      <c r="EF48" s="146"/>
      <c r="EG48" s="146"/>
      <c r="EH48" s="146"/>
      <c r="EI48" s="146"/>
      <c r="EJ48" s="146"/>
      <c r="EK48" s="146"/>
      <c r="EL48" s="146"/>
      <c r="EM48" s="146"/>
      <c r="EN48" s="146"/>
      <c r="EO48" s="146"/>
      <c r="EP48" s="146"/>
      <c r="EQ48" s="146"/>
      <c r="ER48" s="146"/>
      <c r="ES48" s="146"/>
      <c r="ET48" s="146"/>
      <c r="EU48" s="146"/>
      <c r="EV48" s="146"/>
      <c r="EW48" s="146"/>
      <c r="EX48" s="146"/>
      <c r="EY48" s="146"/>
      <c r="EZ48" s="146"/>
      <c r="FA48" s="146"/>
      <c r="FB48" s="146"/>
      <c r="FC48" s="146"/>
      <c r="FD48" s="146"/>
      <c r="FE48" s="146"/>
      <c r="FF48" s="146"/>
      <c r="FG48" s="146"/>
      <c r="FH48" s="146"/>
      <c r="FI48" s="146"/>
      <c r="FJ48" s="146"/>
      <c r="FK48" s="146"/>
      <c r="FL48" s="146"/>
      <c r="FM48" s="146"/>
      <c r="FN48" s="146"/>
      <c r="FO48" s="146"/>
      <c r="FP48" s="146"/>
      <c r="FQ48" s="146"/>
      <c r="FR48" s="146"/>
      <c r="FS48" s="146"/>
      <c r="FT48" s="146"/>
      <c r="FU48" s="146"/>
      <c r="FV48" s="146"/>
      <c r="FW48" s="146"/>
      <c r="FX48" s="146"/>
      <c r="FY48" s="146"/>
      <c r="FZ48" s="146"/>
      <c r="GA48" s="146"/>
      <c r="GB48" s="146"/>
      <c r="GC48" s="146"/>
      <c r="GD48" s="146"/>
      <c r="GE48" s="146"/>
      <c r="GF48" s="146"/>
      <c r="GG48" s="146"/>
      <c r="GH48" s="146"/>
      <c r="GI48" s="146"/>
      <c r="GJ48" s="146"/>
      <c r="GK48" s="146"/>
      <c r="GL48" s="146"/>
      <c r="GM48" s="146"/>
      <c r="GN48" s="146"/>
      <c r="GO48" s="146"/>
      <c r="GP48" s="146"/>
      <c r="GQ48" s="146"/>
      <c r="GR48" s="146"/>
      <c r="GS48" s="146"/>
      <c r="GT48" s="146"/>
      <c r="GU48" s="146"/>
      <c r="GV48" s="146"/>
      <c r="GW48" s="146"/>
      <c r="GX48" s="146"/>
      <c r="GY48" s="146"/>
      <c r="GZ48" s="146"/>
      <c r="HA48" s="146"/>
      <c r="HB48" s="146"/>
      <c r="HC48" s="146"/>
      <c r="HD48" s="146"/>
      <c r="HE48" s="146"/>
      <c r="HF48" s="146"/>
      <c r="HG48" s="146"/>
      <c r="HH48" s="146"/>
      <c r="HI48" s="146"/>
      <c r="HJ48" s="146"/>
      <c r="HK48" s="146"/>
      <c r="HL48" s="146"/>
      <c r="HM48" s="146"/>
      <c r="HN48" s="146"/>
      <c r="HO48" s="146"/>
      <c r="HP48" s="146"/>
      <c r="HQ48" s="146"/>
      <c r="HR48" s="146"/>
      <c r="HS48" s="146"/>
      <c r="HT48" s="146"/>
      <c r="HU48" s="146"/>
      <c r="HV48" s="146"/>
      <c r="HW48" s="146"/>
      <c r="HX48" s="146"/>
      <c r="HY48" s="146"/>
      <c r="HZ48" s="146"/>
      <c r="IA48" s="146"/>
    </row>
    <row r="49" spans="1:235" s="163" customFormat="1" ht="15" x14ac:dyDescent="0.25">
      <c r="A49" s="162"/>
      <c r="B49" s="180" t="s">
        <v>97</v>
      </c>
      <c r="C49" s="181" t="s">
        <v>32</v>
      </c>
      <c r="D49" s="182">
        <v>62</v>
      </c>
      <c r="E49" s="181" t="s">
        <v>96</v>
      </c>
      <c r="F49" s="183">
        <v>1415</v>
      </c>
      <c r="G49" s="184">
        <f t="shared" si="2"/>
        <v>87730</v>
      </c>
      <c r="H49" s="134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146"/>
      <c r="AJ49" s="146"/>
      <c r="AK49" s="146"/>
      <c r="AL49" s="146"/>
      <c r="AM49" s="146"/>
      <c r="AN49" s="146"/>
      <c r="AO49" s="146"/>
      <c r="AP49" s="146"/>
      <c r="AQ49" s="146"/>
      <c r="AR49" s="146"/>
      <c r="AS49" s="146"/>
      <c r="AT49" s="146"/>
      <c r="AU49" s="146"/>
      <c r="AV49" s="146"/>
      <c r="AW49" s="146"/>
      <c r="AX49" s="146"/>
      <c r="AY49" s="146"/>
      <c r="AZ49" s="146"/>
      <c r="BA49" s="146"/>
      <c r="BB49" s="146"/>
      <c r="BC49" s="146"/>
      <c r="BD49" s="146"/>
      <c r="BE49" s="146"/>
      <c r="BF49" s="146"/>
      <c r="BG49" s="146"/>
      <c r="BH49" s="146"/>
      <c r="BI49" s="146"/>
      <c r="BJ49" s="146"/>
      <c r="BK49" s="146"/>
      <c r="BL49" s="146"/>
      <c r="BM49" s="146"/>
      <c r="BN49" s="146"/>
      <c r="BO49" s="146"/>
      <c r="BP49" s="146"/>
      <c r="BQ49" s="146"/>
      <c r="BR49" s="146"/>
      <c r="BS49" s="146"/>
      <c r="BT49" s="146"/>
      <c r="BU49" s="146"/>
      <c r="BV49" s="146"/>
      <c r="BW49" s="146"/>
      <c r="BX49" s="146"/>
      <c r="BY49" s="146"/>
      <c r="BZ49" s="146"/>
      <c r="CA49" s="146"/>
      <c r="CB49" s="146"/>
      <c r="CC49" s="146"/>
      <c r="CD49" s="146"/>
      <c r="CE49" s="146"/>
      <c r="CF49" s="146"/>
      <c r="CG49" s="146"/>
      <c r="CH49" s="146"/>
      <c r="CI49" s="146"/>
      <c r="CJ49" s="146"/>
      <c r="CK49" s="146"/>
      <c r="CL49" s="146"/>
      <c r="CM49" s="146"/>
      <c r="CN49" s="146"/>
      <c r="CO49" s="146"/>
      <c r="CP49" s="146"/>
      <c r="CQ49" s="146"/>
      <c r="CR49" s="146"/>
      <c r="CS49" s="146"/>
      <c r="CT49" s="146"/>
      <c r="CU49" s="146"/>
      <c r="CV49" s="146"/>
      <c r="CW49" s="146"/>
      <c r="CX49" s="146"/>
      <c r="CY49" s="146"/>
      <c r="CZ49" s="146"/>
      <c r="DA49" s="146"/>
      <c r="DB49" s="146"/>
      <c r="DC49" s="146"/>
      <c r="DD49" s="146"/>
      <c r="DE49" s="146"/>
      <c r="DF49" s="146"/>
      <c r="DG49" s="146"/>
      <c r="DH49" s="146"/>
      <c r="DI49" s="146"/>
      <c r="DJ49" s="146"/>
      <c r="DK49" s="146"/>
      <c r="DL49" s="146"/>
      <c r="DM49" s="146"/>
      <c r="DN49" s="146"/>
      <c r="DO49" s="146"/>
      <c r="DP49" s="146"/>
      <c r="DQ49" s="146"/>
      <c r="DR49" s="146"/>
      <c r="DS49" s="146"/>
      <c r="DT49" s="146"/>
      <c r="DU49" s="146"/>
      <c r="DV49" s="146"/>
      <c r="DW49" s="146"/>
      <c r="DX49" s="146"/>
      <c r="DY49" s="146"/>
      <c r="DZ49" s="146"/>
      <c r="EA49" s="146"/>
      <c r="EB49" s="146"/>
      <c r="EC49" s="146"/>
      <c r="ED49" s="146"/>
      <c r="EE49" s="146"/>
      <c r="EF49" s="146"/>
      <c r="EG49" s="146"/>
      <c r="EH49" s="146"/>
      <c r="EI49" s="146"/>
      <c r="EJ49" s="146"/>
      <c r="EK49" s="146"/>
      <c r="EL49" s="146"/>
      <c r="EM49" s="146"/>
      <c r="EN49" s="146"/>
      <c r="EO49" s="146"/>
      <c r="EP49" s="146"/>
      <c r="EQ49" s="146"/>
      <c r="ER49" s="146"/>
      <c r="ES49" s="146"/>
      <c r="ET49" s="146"/>
      <c r="EU49" s="146"/>
      <c r="EV49" s="146"/>
      <c r="EW49" s="146"/>
      <c r="EX49" s="146"/>
      <c r="EY49" s="146"/>
      <c r="EZ49" s="146"/>
      <c r="FA49" s="146"/>
      <c r="FB49" s="146"/>
      <c r="FC49" s="146"/>
      <c r="FD49" s="146"/>
      <c r="FE49" s="146"/>
      <c r="FF49" s="146"/>
      <c r="FG49" s="146"/>
      <c r="FH49" s="146"/>
      <c r="FI49" s="146"/>
      <c r="FJ49" s="146"/>
      <c r="FK49" s="146"/>
      <c r="FL49" s="146"/>
      <c r="FM49" s="146"/>
      <c r="FN49" s="146"/>
      <c r="FO49" s="146"/>
      <c r="FP49" s="146"/>
      <c r="FQ49" s="146"/>
      <c r="FR49" s="146"/>
      <c r="FS49" s="146"/>
      <c r="FT49" s="146"/>
      <c r="FU49" s="146"/>
      <c r="FV49" s="146"/>
      <c r="FW49" s="146"/>
      <c r="FX49" s="146"/>
      <c r="FY49" s="146"/>
      <c r="FZ49" s="146"/>
      <c r="GA49" s="146"/>
      <c r="GB49" s="146"/>
      <c r="GC49" s="146"/>
      <c r="GD49" s="146"/>
      <c r="GE49" s="146"/>
      <c r="GF49" s="146"/>
      <c r="GG49" s="146"/>
      <c r="GH49" s="146"/>
      <c r="GI49" s="146"/>
      <c r="GJ49" s="146"/>
      <c r="GK49" s="146"/>
      <c r="GL49" s="146"/>
      <c r="GM49" s="146"/>
      <c r="GN49" s="146"/>
      <c r="GO49" s="146"/>
      <c r="GP49" s="146"/>
      <c r="GQ49" s="146"/>
      <c r="GR49" s="146"/>
      <c r="GS49" s="146"/>
      <c r="GT49" s="146"/>
      <c r="GU49" s="146"/>
      <c r="GV49" s="146"/>
      <c r="GW49" s="146"/>
      <c r="GX49" s="146"/>
      <c r="GY49" s="146"/>
      <c r="GZ49" s="146"/>
      <c r="HA49" s="146"/>
      <c r="HB49" s="146"/>
      <c r="HC49" s="146"/>
      <c r="HD49" s="146"/>
      <c r="HE49" s="146"/>
      <c r="HF49" s="146"/>
      <c r="HG49" s="146"/>
      <c r="HH49" s="146"/>
      <c r="HI49" s="146"/>
      <c r="HJ49" s="146"/>
      <c r="HK49" s="146"/>
      <c r="HL49" s="146"/>
      <c r="HM49" s="146"/>
      <c r="HN49" s="146"/>
      <c r="HO49" s="146"/>
      <c r="HP49" s="146"/>
      <c r="HQ49" s="146"/>
      <c r="HR49" s="146"/>
      <c r="HS49" s="146"/>
      <c r="HT49" s="146"/>
      <c r="HU49" s="146"/>
      <c r="HV49" s="146"/>
      <c r="HW49" s="146"/>
      <c r="HX49" s="146"/>
      <c r="HY49" s="146"/>
      <c r="HZ49" s="146"/>
      <c r="IA49" s="146"/>
    </row>
    <row r="50" spans="1:235" s="163" customFormat="1" ht="15" x14ac:dyDescent="0.25">
      <c r="A50" s="162"/>
      <c r="B50" s="180" t="s">
        <v>98</v>
      </c>
      <c r="C50" s="181" t="s">
        <v>32</v>
      </c>
      <c r="D50" s="182">
        <v>7.5</v>
      </c>
      <c r="E50" s="181" t="s">
        <v>99</v>
      </c>
      <c r="F50" s="183">
        <v>8207</v>
      </c>
      <c r="G50" s="184">
        <f t="shared" si="2"/>
        <v>61552.5</v>
      </c>
      <c r="H50" s="134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  <c r="AJ50" s="146"/>
      <c r="AK50" s="146"/>
      <c r="AL50" s="146"/>
      <c r="AM50" s="146"/>
      <c r="AN50" s="146"/>
      <c r="AO50" s="146"/>
      <c r="AP50" s="146"/>
      <c r="AQ50" s="146"/>
      <c r="AR50" s="146"/>
      <c r="AS50" s="146"/>
      <c r="AT50" s="146"/>
      <c r="AU50" s="146"/>
      <c r="AV50" s="146"/>
      <c r="AW50" s="146"/>
      <c r="AX50" s="146"/>
      <c r="AY50" s="146"/>
      <c r="AZ50" s="146"/>
      <c r="BA50" s="146"/>
      <c r="BB50" s="146"/>
      <c r="BC50" s="146"/>
      <c r="BD50" s="146"/>
      <c r="BE50" s="146"/>
      <c r="BF50" s="146"/>
      <c r="BG50" s="146"/>
      <c r="BH50" s="146"/>
      <c r="BI50" s="146"/>
      <c r="BJ50" s="146"/>
      <c r="BK50" s="146"/>
      <c r="BL50" s="146"/>
      <c r="BM50" s="146"/>
      <c r="BN50" s="146"/>
      <c r="BO50" s="146"/>
      <c r="BP50" s="146"/>
      <c r="BQ50" s="146"/>
      <c r="BR50" s="146"/>
      <c r="BS50" s="146"/>
      <c r="BT50" s="146"/>
      <c r="BU50" s="146"/>
      <c r="BV50" s="146"/>
      <c r="BW50" s="146"/>
      <c r="BX50" s="146"/>
      <c r="BY50" s="146"/>
      <c r="BZ50" s="146"/>
      <c r="CA50" s="146"/>
      <c r="CB50" s="146"/>
      <c r="CC50" s="146"/>
      <c r="CD50" s="146"/>
      <c r="CE50" s="146"/>
      <c r="CF50" s="146"/>
      <c r="CG50" s="146"/>
      <c r="CH50" s="146"/>
      <c r="CI50" s="146"/>
      <c r="CJ50" s="146"/>
      <c r="CK50" s="146"/>
      <c r="CL50" s="146"/>
      <c r="CM50" s="146"/>
      <c r="CN50" s="146"/>
      <c r="CO50" s="146"/>
      <c r="CP50" s="146"/>
      <c r="CQ50" s="146"/>
      <c r="CR50" s="146"/>
      <c r="CS50" s="146"/>
      <c r="CT50" s="146"/>
      <c r="CU50" s="146"/>
      <c r="CV50" s="146"/>
      <c r="CW50" s="146"/>
      <c r="CX50" s="146"/>
      <c r="CY50" s="146"/>
      <c r="CZ50" s="146"/>
      <c r="DA50" s="146"/>
      <c r="DB50" s="146"/>
      <c r="DC50" s="146"/>
      <c r="DD50" s="146"/>
      <c r="DE50" s="146"/>
      <c r="DF50" s="146"/>
      <c r="DG50" s="146"/>
      <c r="DH50" s="146"/>
      <c r="DI50" s="146"/>
      <c r="DJ50" s="146"/>
      <c r="DK50" s="146"/>
      <c r="DL50" s="146"/>
      <c r="DM50" s="146"/>
      <c r="DN50" s="146"/>
      <c r="DO50" s="146"/>
      <c r="DP50" s="146"/>
      <c r="DQ50" s="146"/>
      <c r="DR50" s="146"/>
      <c r="DS50" s="146"/>
      <c r="DT50" s="146"/>
      <c r="DU50" s="146"/>
      <c r="DV50" s="146"/>
      <c r="DW50" s="146"/>
      <c r="DX50" s="146"/>
      <c r="DY50" s="146"/>
      <c r="DZ50" s="146"/>
      <c r="EA50" s="146"/>
      <c r="EB50" s="146"/>
      <c r="EC50" s="146"/>
      <c r="ED50" s="146"/>
      <c r="EE50" s="146"/>
      <c r="EF50" s="146"/>
      <c r="EG50" s="146"/>
      <c r="EH50" s="146"/>
      <c r="EI50" s="146"/>
      <c r="EJ50" s="146"/>
      <c r="EK50" s="146"/>
      <c r="EL50" s="146"/>
      <c r="EM50" s="146"/>
      <c r="EN50" s="146"/>
      <c r="EO50" s="146"/>
      <c r="EP50" s="146"/>
      <c r="EQ50" s="146"/>
      <c r="ER50" s="146"/>
      <c r="ES50" s="146"/>
      <c r="ET50" s="146"/>
      <c r="EU50" s="146"/>
      <c r="EV50" s="146"/>
      <c r="EW50" s="146"/>
      <c r="EX50" s="146"/>
      <c r="EY50" s="146"/>
      <c r="EZ50" s="146"/>
      <c r="FA50" s="146"/>
      <c r="FB50" s="146"/>
      <c r="FC50" s="146"/>
      <c r="FD50" s="146"/>
      <c r="FE50" s="146"/>
      <c r="FF50" s="146"/>
      <c r="FG50" s="146"/>
      <c r="FH50" s="146"/>
      <c r="FI50" s="146"/>
      <c r="FJ50" s="146"/>
      <c r="FK50" s="146"/>
      <c r="FL50" s="146"/>
      <c r="FM50" s="146"/>
      <c r="FN50" s="146"/>
      <c r="FO50" s="146"/>
      <c r="FP50" s="146"/>
      <c r="FQ50" s="146"/>
      <c r="FR50" s="146"/>
      <c r="FS50" s="146"/>
      <c r="FT50" s="146"/>
      <c r="FU50" s="146"/>
      <c r="FV50" s="146"/>
      <c r="FW50" s="146"/>
      <c r="FX50" s="146"/>
      <c r="FY50" s="146"/>
      <c r="FZ50" s="146"/>
      <c r="GA50" s="146"/>
      <c r="GB50" s="146"/>
      <c r="GC50" s="146"/>
      <c r="GD50" s="146"/>
      <c r="GE50" s="146"/>
      <c r="GF50" s="146"/>
      <c r="GG50" s="146"/>
      <c r="GH50" s="146"/>
      <c r="GI50" s="146"/>
      <c r="GJ50" s="146"/>
      <c r="GK50" s="146"/>
      <c r="GL50" s="146"/>
      <c r="GM50" s="146"/>
      <c r="GN50" s="146"/>
      <c r="GO50" s="146"/>
      <c r="GP50" s="146"/>
      <c r="GQ50" s="146"/>
      <c r="GR50" s="146"/>
      <c r="GS50" s="146"/>
      <c r="GT50" s="146"/>
      <c r="GU50" s="146"/>
      <c r="GV50" s="146"/>
      <c r="GW50" s="146"/>
      <c r="GX50" s="146"/>
      <c r="GY50" s="146"/>
      <c r="GZ50" s="146"/>
      <c r="HA50" s="146"/>
      <c r="HB50" s="146"/>
      <c r="HC50" s="146"/>
      <c r="HD50" s="146"/>
      <c r="HE50" s="146"/>
      <c r="HF50" s="146"/>
      <c r="HG50" s="146"/>
      <c r="HH50" s="146"/>
      <c r="HI50" s="146"/>
      <c r="HJ50" s="146"/>
      <c r="HK50" s="146"/>
      <c r="HL50" s="146"/>
      <c r="HM50" s="146"/>
      <c r="HN50" s="146"/>
      <c r="HO50" s="146"/>
      <c r="HP50" s="146"/>
      <c r="HQ50" s="146"/>
      <c r="HR50" s="146"/>
      <c r="HS50" s="146"/>
      <c r="HT50" s="146"/>
      <c r="HU50" s="146"/>
      <c r="HV50" s="146"/>
      <c r="HW50" s="146"/>
      <c r="HX50" s="146"/>
      <c r="HY50" s="146"/>
      <c r="HZ50" s="146"/>
      <c r="IA50" s="146"/>
    </row>
    <row r="51" spans="1:235" s="163" customFormat="1" ht="15" x14ac:dyDescent="0.25">
      <c r="A51" s="162"/>
      <c r="B51" s="109" t="s">
        <v>100</v>
      </c>
      <c r="C51" s="181"/>
      <c r="D51" s="182"/>
      <c r="E51" s="181"/>
      <c r="F51" s="183"/>
      <c r="G51" s="184"/>
      <c r="H51" s="134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6"/>
      <c r="AK51" s="146"/>
      <c r="AL51" s="146"/>
      <c r="AM51" s="146"/>
      <c r="AN51" s="146"/>
      <c r="AO51" s="146"/>
      <c r="AP51" s="146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146"/>
      <c r="BB51" s="146"/>
      <c r="BC51" s="146"/>
      <c r="BD51" s="146"/>
      <c r="BE51" s="146"/>
      <c r="BF51" s="146"/>
      <c r="BG51" s="146"/>
      <c r="BH51" s="146"/>
      <c r="BI51" s="146"/>
      <c r="BJ51" s="146"/>
      <c r="BK51" s="146"/>
      <c r="BL51" s="146"/>
      <c r="BM51" s="146"/>
      <c r="BN51" s="146"/>
      <c r="BO51" s="146"/>
      <c r="BP51" s="146"/>
      <c r="BQ51" s="146"/>
      <c r="BR51" s="146"/>
      <c r="BS51" s="146"/>
      <c r="BT51" s="146"/>
      <c r="BU51" s="146"/>
      <c r="BV51" s="146"/>
      <c r="BW51" s="146"/>
      <c r="BX51" s="146"/>
      <c r="BY51" s="146"/>
      <c r="BZ51" s="146"/>
      <c r="CA51" s="146"/>
      <c r="CB51" s="146"/>
      <c r="CC51" s="146"/>
      <c r="CD51" s="146"/>
      <c r="CE51" s="146"/>
      <c r="CF51" s="146"/>
      <c r="CG51" s="146"/>
      <c r="CH51" s="146"/>
      <c r="CI51" s="146"/>
      <c r="CJ51" s="146"/>
      <c r="CK51" s="146"/>
      <c r="CL51" s="146"/>
      <c r="CM51" s="146"/>
      <c r="CN51" s="146"/>
      <c r="CO51" s="146"/>
      <c r="CP51" s="146"/>
      <c r="CQ51" s="146"/>
      <c r="CR51" s="146"/>
      <c r="CS51" s="146"/>
      <c r="CT51" s="146"/>
      <c r="CU51" s="146"/>
      <c r="CV51" s="146"/>
      <c r="CW51" s="146"/>
      <c r="CX51" s="146"/>
      <c r="CY51" s="146"/>
      <c r="CZ51" s="146"/>
      <c r="DA51" s="146"/>
      <c r="DB51" s="146"/>
      <c r="DC51" s="146"/>
      <c r="DD51" s="146"/>
      <c r="DE51" s="146"/>
      <c r="DF51" s="146"/>
      <c r="DG51" s="146"/>
      <c r="DH51" s="146"/>
      <c r="DI51" s="146"/>
      <c r="DJ51" s="146"/>
      <c r="DK51" s="146"/>
      <c r="DL51" s="146"/>
      <c r="DM51" s="146"/>
      <c r="DN51" s="146"/>
      <c r="DO51" s="146"/>
      <c r="DP51" s="146"/>
      <c r="DQ51" s="146"/>
      <c r="DR51" s="146"/>
      <c r="DS51" s="146"/>
      <c r="DT51" s="146"/>
      <c r="DU51" s="146"/>
      <c r="DV51" s="146"/>
      <c r="DW51" s="146"/>
      <c r="DX51" s="146"/>
      <c r="DY51" s="146"/>
      <c r="DZ51" s="146"/>
      <c r="EA51" s="146"/>
      <c r="EB51" s="146"/>
      <c r="EC51" s="146"/>
      <c r="ED51" s="146"/>
      <c r="EE51" s="146"/>
      <c r="EF51" s="146"/>
      <c r="EG51" s="146"/>
      <c r="EH51" s="146"/>
      <c r="EI51" s="146"/>
      <c r="EJ51" s="146"/>
      <c r="EK51" s="146"/>
      <c r="EL51" s="146"/>
      <c r="EM51" s="146"/>
      <c r="EN51" s="146"/>
      <c r="EO51" s="146"/>
      <c r="EP51" s="146"/>
      <c r="EQ51" s="146"/>
      <c r="ER51" s="146"/>
      <c r="ES51" s="146"/>
      <c r="ET51" s="146"/>
      <c r="EU51" s="146"/>
      <c r="EV51" s="146"/>
      <c r="EW51" s="146"/>
      <c r="EX51" s="146"/>
      <c r="EY51" s="146"/>
      <c r="EZ51" s="146"/>
      <c r="FA51" s="146"/>
      <c r="FB51" s="146"/>
      <c r="FC51" s="146"/>
      <c r="FD51" s="146"/>
      <c r="FE51" s="146"/>
      <c r="FF51" s="146"/>
      <c r="FG51" s="146"/>
      <c r="FH51" s="146"/>
      <c r="FI51" s="146"/>
      <c r="FJ51" s="146"/>
      <c r="FK51" s="146"/>
      <c r="FL51" s="146"/>
      <c r="FM51" s="146"/>
      <c r="FN51" s="146"/>
      <c r="FO51" s="146"/>
      <c r="FP51" s="146"/>
      <c r="FQ51" s="146"/>
      <c r="FR51" s="146"/>
      <c r="FS51" s="146"/>
      <c r="FT51" s="146"/>
      <c r="FU51" s="146"/>
      <c r="FV51" s="146"/>
      <c r="FW51" s="146"/>
      <c r="FX51" s="146"/>
      <c r="FY51" s="146"/>
      <c r="FZ51" s="146"/>
      <c r="GA51" s="146"/>
      <c r="GB51" s="146"/>
      <c r="GC51" s="146"/>
      <c r="GD51" s="146"/>
      <c r="GE51" s="146"/>
      <c r="GF51" s="146"/>
      <c r="GG51" s="146"/>
      <c r="GH51" s="146"/>
      <c r="GI51" s="146"/>
      <c r="GJ51" s="146"/>
      <c r="GK51" s="146"/>
      <c r="GL51" s="146"/>
      <c r="GM51" s="146"/>
      <c r="GN51" s="146"/>
      <c r="GO51" s="146"/>
      <c r="GP51" s="146"/>
      <c r="GQ51" s="146"/>
      <c r="GR51" s="146"/>
      <c r="GS51" s="146"/>
      <c r="GT51" s="146"/>
      <c r="GU51" s="146"/>
      <c r="GV51" s="146"/>
      <c r="GW51" s="146"/>
      <c r="GX51" s="146"/>
      <c r="GY51" s="146"/>
      <c r="GZ51" s="146"/>
      <c r="HA51" s="146"/>
      <c r="HB51" s="146"/>
      <c r="HC51" s="146"/>
      <c r="HD51" s="146"/>
      <c r="HE51" s="146"/>
      <c r="HF51" s="146"/>
      <c r="HG51" s="146"/>
      <c r="HH51" s="146"/>
      <c r="HI51" s="146"/>
      <c r="HJ51" s="146"/>
      <c r="HK51" s="146"/>
      <c r="HL51" s="146"/>
      <c r="HM51" s="146"/>
      <c r="HN51" s="146"/>
      <c r="HO51" s="146"/>
      <c r="HP51" s="146"/>
      <c r="HQ51" s="146"/>
      <c r="HR51" s="146"/>
      <c r="HS51" s="146"/>
      <c r="HT51" s="146"/>
      <c r="HU51" s="146"/>
      <c r="HV51" s="146"/>
      <c r="HW51" s="146"/>
      <c r="HX51" s="146"/>
      <c r="HY51" s="146"/>
      <c r="HZ51" s="146"/>
      <c r="IA51" s="146"/>
    </row>
    <row r="52" spans="1:235" s="163" customFormat="1" ht="15" x14ac:dyDescent="0.25">
      <c r="A52" s="162"/>
      <c r="B52" s="180" t="s">
        <v>127</v>
      </c>
      <c r="C52" s="181" t="s">
        <v>101</v>
      </c>
      <c r="D52" s="182">
        <v>4</v>
      </c>
      <c r="E52" s="181" t="s">
        <v>102</v>
      </c>
      <c r="F52" s="183">
        <v>14952</v>
      </c>
      <c r="G52" s="184">
        <f>+F52*D52</f>
        <v>59808</v>
      </c>
      <c r="H52" s="134"/>
      <c r="I52" s="146"/>
      <c r="J52" s="190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6"/>
      <c r="AK52" s="146"/>
      <c r="AL52" s="146"/>
      <c r="AM52" s="146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6"/>
      <c r="BE52" s="146"/>
      <c r="BF52" s="146"/>
      <c r="BG52" s="146"/>
      <c r="BH52" s="146"/>
      <c r="BI52" s="146"/>
      <c r="BJ52" s="146"/>
      <c r="BK52" s="146"/>
      <c r="BL52" s="146"/>
      <c r="BM52" s="146"/>
      <c r="BN52" s="146"/>
      <c r="BO52" s="146"/>
      <c r="BP52" s="146"/>
      <c r="BQ52" s="146"/>
      <c r="BR52" s="146"/>
      <c r="BS52" s="146"/>
      <c r="BT52" s="146"/>
      <c r="BU52" s="146"/>
      <c r="BV52" s="146"/>
      <c r="BW52" s="146"/>
      <c r="BX52" s="146"/>
      <c r="BY52" s="146"/>
      <c r="BZ52" s="146"/>
      <c r="CA52" s="146"/>
      <c r="CB52" s="146"/>
      <c r="CC52" s="146"/>
      <c r="CD52" s="146"/>
      <c r="CE52" s="146"/>
      <c r="CF52" s="146"/>
      <c r="CG52" s="146"/>
      <c r="CH52" s="146"/>
      <c r="CI52" s="146"/>
      <c r="CJ52" s="146"/>
      <c r="CK52" s="146"/>
      <c r="CL52" s="146"/>
      <c r="CM52" s="146"/>
      <c r="CN52" s="146"/>
      <c r="CO52" s="146"/>
      <c r="CP52" s="146"/>
      <c r="CQ52" s="146"/>
      <c r="CR52" s="146"/>
      <c r="CS52" s="146"/>
      <c r="CT52" s="146"/>
      <c r="CU52" s="146"/>
      <c r="CV52" s="146"/>
      <c r="CW52" s="146"/>
      <c r="CX52" s="146"/>
      <c r="CY52" s="146"/>
      <c r="CZ52" s="146"/>
      <c r="DA52" s="146"/>
      <c r="DB52" s="146"/>
      <c r="DC52" s="146"/>
      <c r="DD52" s="146"/>
      <c r="DE52" s="146"/>
      <c r="DF52" s="146"/>
      <c r="DG52" s="146"/>
      <c r="DH52" s="146"/>
      <c r="DI52" s="146"/>
      <c r="DJ52" s="146"/>
      <c r="DK52" s="146"/>
      <c r="DL52" s="146"/>
      <c r="DM52" s="146"/>
      <c r="DN52" s="146"/>
      <c r="DO52" s="146"/>
      <c r="DP52" s="146"/>
      <c r="DQ52" s="146"/>
      <c r="DR52" s="146"/>
      <c r="DS52" s="146"/>
      <c r="DT52" s="146"/>
      <c r="DU52" s="146"/>
      <c r="DV52" s="146"/>
      <c r="DW52" s="146"/>
      <c r="DX52" s="146"/>
      <c r="DY52" s="146"/>
      <c r="DZ52" s="146"/>
      <c r="EA52" s="146"/>
      <c r="EB52" s="146"/>
      <c r="EC52" s="146"/>
      <c r="ED52" s="146"/>
      <c r="EE52" s="146"/>
      <c r="EF52" s="146"/>
      <c r="EG52" s="146"/>
      <c r="EH52" s="146"/>
      <c r="EI52" s="146"/>
      <c r="EJ52" s="146"/>
      <c r="EK52" s="146"/>
      <c r="EL52" s="146"/>
      <c r="EM52" s="146"/>
      <c r="EN52" s="146"/>
      <c r="EO52" s="146"/>
      <c r="EP52" s="146"/>
      <c r="EQ52" s="146"/>
      <c r="ER52" s="146"/>
      <c r="ES52" s="146"/>
      <c r="ET52" s="146"/>
      <c r="EU52" s="146"/>
      <c r="EV52" s="146"/>
      <c r="EW52" s="146"/>
      <c r="EX52" s="146"/>
      <c r="EY52" s="146"/>
      <c r="EZ52" s="146"/>
      <c r="FA52" s="146"/>
      <c r="FB52" s="146"/>
      <c r="FC52" s="146"/>
      <c r="FD52" s="146"/>
      <c r="FE52" s="146"/>
      <c r="FF52" s="146"/>
      <c r="FG52" s="146"/>
      <c r="FH52" s="146"/>
      <c r="FI52" s="146"/>
      <c r="FJ52" s="146"/>
      <c r="FK52" s="146"/>
      <c r="FL52" s="146"/>
      <c r="FM52" s="146"/>
      <c r="FN52" s="146"/>
      <c r="FO52" s="146"/>
      <c r="FP52" s="146"/>
      <c r="FQ52" s="146"/>
      <c r="FR52" s="146"/>
      <c r="FS52" s="146"/>
      <c r="FT52" s="146"/>
      <c r="FU52" s="146"/>
      <c r="FV52" s="146"/>
      <c r="FW52" s="146"/>
      <c r="FX52" s="146"/>
      <c r="FY52" s="146"/>
      <c r="FZ52" s="146"/>
      <c r="GA52" s="146"/>
      <c r="GB52" s="146"/>
      <c r="GC52" s="146"/>
      <c r="GD52" s="146"/>
      <c r="GE52" s="146"/>
      <c r="GF52" s="146"/>
      <c r="GG52" s="146"/>
      <c r="GH52" s="146"/>
      <c r="GI52" s="146"/>
      <c r="GJ52" s="146"/>
      <c r="GK52" s="146"/>
      <c r="GL52" s="146"/>
      <c r="GM52" s="146"/>
      <c r="GN52" s="146"/>
      <c r="GO52" s="146"/>
      <c r="GP52" s="146"/>
      <c r="GQ52" s="146"/>
      <c r="GR52" s="146"/>
      <c r="GS52" s="146"/>
      <c r="GT52" s="146"/>
      <c r="GU52" s="146"/>
      <c r="GV52" s="146"/>
      <c r="GW52" s="146"/>
      <c r="GX52" s="146"/>
      <c r="GY52" s="146"/>
      <c r="GZ52" s="146"/>
      <c r="HA52" s="146"/>
      <c r="HB52" s="146"/>
      <c r="HC52" s="146"/>
      <c r="HD52" s="146"/>
      <c r="HE52" s="146"/>
      <c r="HF52" s="146"/>
      <c r="HG52" s="146"/>
      <c r="HH52" s="146"/>
      <c r="HI52" s="146"/>
      <c r="HJ52" s="146"/>
      <c r="HK52" s="146"/>
      <c r="HL52" s="146"/>
      <c r="HM52" s="146"/>
      <c r="HN52" s="146"/>
      <c r="HO52" s="146"/>
      <c r="HP52" s="146"/>
      <c r="HQ52" s="146"/>
      <c r="HR52" s="146"/>
      <c r="HS52" s="146"/>
      <c r="HT52" s="146"/>
      <c r="HU52" s="146"/>
      <c r="HV52" s="146"/>
      <c r="HW52" s="146"/>
      <c r="HX52" s="146"/>
      <c r="HY52" s="146"/>
      <c r="HZ52" s="146"/>
      <c r="IA52" s="146"/>
    </row>
    <row r="53" spans="1:235" s="163" customFormat="1" ht="15" x14ac:dyDescent="0.25">
      <c r="A53" s="162"/>
      <c r="B53" s="180" t="s">
        <v>103</v>
      </c>
      <c r="C53" s="181" t="s">
        <v>101</v>
      </c>
      <c r="D53" s="182">
        <v>4</v>
      </c>
      <c r="E53" s="181" t="s">
        <v>102</v>
      </c>
      <c r="F53" s="183">
        <v>1072.83015</v>
      </c>
      <c r="G53" s="184">
        <f>+F53*D53</f>
        <v>4291.3206</v>
      </c>
      <c r="H53" s="134"/>
      <c r="I53" s="146"/>
      <c r="J53" s="146"/>
      <c r="K53" s="146"/>
      <c r="L53" s="146"/>
      <c r="M53" s="146"/>
      <c r="N53" s="146"/>
      <c r="O53" s="146"/>
      <c r="P53" s="146"/>
      <c r="Q53" s="146"/>
      <c r="R53" s="146"/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6"/>
      <c r="AE53" s="146"/>
      <c r="AF53" s="146"/>
      <c r="AG53" s="146"/>
      <c r="AH53" s="146"/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6"/>
      <c r="AT53" s="146"/>
      <c r="AU53" s="146"/>
      <c r="AV53" s="146"/>
      <c r="AW53" s="146"/>
      <c r="AX53" s="146"/>
      <c r="AY53" s="146"/>
      <c r="AZ53" s="146"/>
      <c r="BA53" s="146"/>
      <c r="BB53" s="146"/>
      <c r="BC53" s="146"/>
      <c r="BD53" s="146"/>
      <c r="BE53" s="146"/>
      <c r="BF53" s="146"/>
      <c r="BG53" s="146"/>
      <c r="BH53" s="146"/>
      <c r="BI53" s="146"/>
      <c r="BJ53" s="146"/>
      <c r="BK53" s="146"/>
      <c r="BL53" s="146"/>
      <c r="BM53" s="146"/>
      <c r="BN53" s="146"/>
      <c r="BO53" s="146"/>
      <c r="BP53" s="146"/>
      <c r="BQ53" s="146"/>
      <c r="BR53" s="146"/>
      <c r="BS53" s="146"/>
      <c r="BT53" s="146"/>
      <c r="BU53" s="146"/>
      <c r="BV53" s="146"/>
      <c r="BW53" s="146"/>
      <c r="BX53" s="146"/>
      <c r="BY53" s="146"/>
      <c r="BZ53" s="146"/>
      <c r="CA53" s="146"/>
      <c r="CB53" s="146"/>
      <c r="CC53" s="146"/>
      <c r="CD53" s="146"/>
      <c r="CE53" s="146"/>
      <c r="CF53" s="146"/>
      <c r="CG53" s="146"/>
      <c r="CH53" s="146"/>
      <c r="CI53" s="146"/>
      <c r="CJ53" s="146"/>
      <c r="CK53" s="146"/>
      <c r="CL53" s="146"/>
      <c r="CM53" s="146"/>
      <c r="CN53" s="146"/>
      <c r="CO53" s="146"/>
      <c r="CP53" s="146"/>
      <c r="CQ53" s="146"/>
      <c r="CR53" s="146"/>
      <c r="CS53" s="146"/>
      <c r="CT53" s="146"/>
      <c r="CU53" s="146"/>
      <c r="CV53" s="146"/>
      <c r="CW53" s="146"/>
      <c r="CX53" s="146"/>
      <c r="CY53" s="146"/>
      <c r="CZ53" s="146"/>
      <c r="DA53" s="146"/>
      <c r="DB53" s="146"/>
      <c r="DC53" s="146"/>
      <c r="DD53" s="146"/>
      <c r="DE53" s="146"/>
      <c r="DF53" s="146"/>
      <c r="DG53" s="146"/>
      <c r="DH53" s="146"/>
      <c r="DI53" s="146"/>
      <c r="DJ53" s="146"/>
      <c r="DK53" s="146"/>
      <c r="DL53" s="146"/>
      <c r="DM53" s="146"/>
      <c r="DN53" s="146"/>
      <c r="DO53" s="146"/>
      <c r="DP53" s="146"/>
      <c r="DQ53" s="146"/>
      <c r="DR53" s="146"/>
      <c r="DS53" s="146"/>
      <c r="DT53" s="146"/>
      <c r="DU53" s="146"/>
      <c r="DV53" s="146"/>
      <c r="DW53" s="146"/>
      <c r="DX53" s="146"/>
      <c r="DY53" s="146"/>
      <c r="DZ53" s="146"/>
      <c r="EA53" s="146"/>
      <c r="EB53" s="146"/>
      <c r="EC53" s="146"/>
      <c r="ED53" s="146"/>
      <c r="EE53" s="146"/>
      <c r="EF53" s="146"/>
      <c r="EG53" s="146"/>
      <c r="EH53" s="146"/>
      <c r="EI53" s="146"/>
      <c r="EJ53" s="146"/>
      <c r="EK53" s="146"/>
      <c r="EL53" s="146"/>
      <c r="EM53" s="146"/>
      <c r="EN53" s="146"/>
      <c r="EO53" s="146"/>
      <c r="EP53" s="146"/>
      <c r="EQ53" s="146"/>
      <c r="ER53" s="146"/>
      <c r="ES53" s="146"/>
      <c r="ET53" s="146"/>
      <c r="EU53" s="146"/>
      <c r="EV53" s="146"/>
      <c r="EW53" s="146"/>
      <c r="EX53" s="146"/>
      <c r="EY53" s="146"/>
      <c r="EZ53" s="146"/>
      <c r="FA53" s="146"/>
      <c r="FB53" s="146"/>
      <c r="FC53" s="146"/>
      <c r="FD53" s="146"/>
      <c r="FE53" s="146"/>
      <c r="FF53" s="146"/>
      <c r="FG53" s="146"/>
      <c r="FH53" s="146"/>
      <c r="FI53" s="146"/>
      <c r="FJ53" s="146"/>
      <c r="FK53" s="146"/>
      <c r="FL53" s="146"/>
      <c r="FM53" s="146"/>
      <c r="FN53" s="146"/>
      <c r="FO53" s="146"/>
      <c r="FP53" s="146"/>
      <c r="FQ53" s="146"/>
      <c r="FR53" s="146"/>
      <c r="FS53" s="146"/>
      <c r="FT53" s="146"/>
      <c r="FU53" s="146"/>
      <c r="FV53" s="146"/>
      <c r="FW53" s="146"/>
      <c r="FX53" s="146"/>
      <c r="FY53" s="146"/>
      <c r="FZ53" s="146"/>
      <c r="GA53" s="146"/>
      <c r="GB53" s="146"/>
      <c r="GC53" s="146"/>
      <c r="GD53" s="146"/>
      <c r="GE53" s="146"/>
      <c r="GF53" s="146"/>
      <c r="GG53" s="146"/>
      <c r="GH53" s="146"/>
      <c r="GI53" s="146"/>
      <c r="GJ53" s="146"/>
      <c r="GK53" s="146"/>
      <c r="GL53" s="146"/>
      <c r="GM53" s="146"/>
      <c r="GN53" s="146"/>
      <c r="GO53" s="146"/>
      <c r="GP53" s="146"/>
      <c r="GQ53" s="146"/>
      <c r="GR53" s="146"/>
      <c r="GS53" s="146"/>
      <c r="GT53" s="146"/>
      <c r="GU53" s="146"/>
      <c r="GV53" s="146"/>
      <c r="GW53" s="146"/>
      <c r="GX53" s="146"/>
      <c r="GY53" s="146"/>
      <c r="GZ53" s="146"/>
      <c r="HA53" s="146"/>
      <c r="HB53" s="146"/>
      <c r="HC53" s="146"/>
      <c r="HD53" s="146"/>
      <c r="HE53" s="146"/>
      <c r="HF53" s="146"/>
      <c r="HG53" s="146"/>
      <c r="HH53" s="146"/>
      <c r="HI53" s="146"/>
      <c r="HJ53" s="146"/>
      <c r="HK53" s="146"/>
      <c r="HL53" s="146"/>
      <c r="HM53" s="146"/>
      <c r="HN53" s="146"/>
      <c r="HO53" s="146"/>
      <c r="HP53" s="146"/>
      <c r="HQ53" s="146"/>
      <c r="HR53" s="146"/>
      <c r="HS53" s="146"/>
      <c r="HT53" s="146"/>
      <c r="HU53" s="146"/>
      <c r="HV53" s="146"/>
      <c r="HW53" s="146"/>
      <c r="HX53" s="146"/>
      <c r="HY53" s="146"/>
      <c r="HZ53" s="146"/>
      <c r="IA53" s="146"/>
    </row>
    <row r="54" spans="1:235" s="163" customFormat="1" ht="12.75" customHeight="1" x14ac:dyDescent="0.25">
      <c r="A54" s="162"/>
      <c r="B54" s="180" t="s">
        <v>104</v>
      </c>
      <c r="C54" s="181" t="s">
        <v>101</v>
      </c>
      <c r="D54" s="182">
        <v>0.3</v>
      </c>
      <c r="E54" s="181" t="s">
        <v>102</v>
      </c>
      <c r="F54" s="183">
        <v>20071.393229999998</v>
      </c>
      <c r="G54" s="184">
        <f>+F54*D54</f>
        <v>6021.4179689999992</v>
      </c>
      <c r="H54" s="134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46"/>
      <c r="AK54" s="146"/>
      <c r="AL54" s="146"/>
      <c r="AM54" s="146"/>
      <c r="AN54" s="146"/>
      <c r="AO54" s="146"/>
      <c r="AP54" s="146"/>
      <c r="AQ54" s="146"/>
      <c r="AR54" s="146"/>
      <c r="AS54" s="146"/>
      <c r="AT54" s="146"/>
      <c r="AU54" s="146"/>
      <c r="AV54" s="146"/>
      <c r="AW54" s="146"/>
      <c r="AX54" s="146"/>
      <c r="AY54" s="146"/>
      <c r="AZ54" s="146"/>
      <c r="BA54" s="146"/>
      <c r="BB54" s="146"/>
      <c r="BC54" s="146"/>
      <c r="BD54" s="146"/>
      <c r="BE54" s="146"/>
      <c r="BF54" s="146"/>
      <c r="BG54" s="146"/>
      <c r="BH54" s="146"/>
      <c r="BI54" s="146"/>
      <c r="BJ54" s="146"/>
      <c r="BK54" s="146"/>
      <c r="BL54" s="146"/>
      <c r="BM54" s="146"/>
      <c r="BN54" s="146"/>
      <c r="BO54" s="146"/>
      <c r="BP54" s="146"/>
      <c r="BQ54" s="146"/>
      <c r="BR54" s="146"/>
      <c r="BS54" s="146"/>
      <c r="BT54" s="146"/>
      <c r="BU54" s="146"/>
      <c r="BV54" s="146"/>
      <c r="BW54" s="146"/>
      <c r="BX54" s="146"/>
      <c r="BY54" s="146"/>
      <c r="BZ54" s="146"/>
      <c r="CA54" s="146"/>
      <c r="CB54" s="146"/>
      <c r="CC54" s="146"/>
      <c r="CD54" s="146"/>
      <c r="CE54" s="146"/>
      <c r="CF54" s="146"/>
      <c r="CG54" s="146"/>
      <c r="CH54" s="146"/>
      <c r="CI54" s="146"/>
      <c r="CJ54" s="146"/>
      <c r="CK54" s="146"/>
      <c r="CL54" s="146"/>
      <c r="CM54" s="146"/>
      <c r="CN54" s="146"/>
      <c r="CO54" s="146"/>
      <c r="CP54" s="146"/>
      <c r="CQ54" s="146"/>
      <c r="CR54" s="146"/>
      <c r="CS54" s="146"/>
      <c r="CT54" s="146"/>
      <c r="CU54" s="146"/>
      <c r="CV54" s="146"/>
      <c r="CW54" s="146"/>
      <c r="CX54" s="146"/>
      <c r="CY54" s="146"/>
      <c r="CZ54" s="146"/>
      <c r="DA54" s="146"/>
      <c r="DB54" s="146"/>
      <c r="DC54" s="146"/>
      <c r="DD54" s="146"/>
      <c r="DE54" s="146"/>
      <c r="DF54" s="146"/>
      <c r="DG54" s="146"/>
      <c r="DH54" s="146"/>
      <c r="DI54" s="146"/>
      <c r="DJ54" s="146"/>
      <c r="DK54" s="146"/>
      <c r="DL54" s="146"/>
      <c r="DM54" s="146"/>
      <c r="DN54" s="146"/>
      <c r="DO54" s="146"/>
      <c r="DP54" s="146"/>
      <c r="DQ54" s="146"/>
      <c r="DR54" s="146"/>
      <c r="DS54" s="146"/>
      <c r="DT54" s="146"/>
      <c r="DU54" s="146"/>
      <c r="DV54" s="146"/>
      <c r="DW54" s="146"/>
      <c r="DX54" s="146"/>
      <c r="DY54" s="146"/>
      <c r="DZ54" s="146"/>
      <c r="EA54" s="146"/>
      <c r="EB54" s="146"/>
      <c r="EC54" s="146"/>
      <c r="ED54" s="146"/>
      <c r="EE54" s="146"/>
      <c r="EF54" s="146"/>
      <c r="EG54" s="146"/>
      <c r="EH54" s="146"/>
      <c r="EI54" s="146"/>
      <c r="EJ54" s="146"/>
      <c r="EK54" s="146"/>
      <c r="EL54" s="146"/>
      <c r="EM54" s="146"/>
      <c r="EN54" s="146"/>
      <c r="EO54" s="146"/>
      <c r="EP54" s="146"/>
      <c r="EQ54" s="146"/>
      <c r="ER54" s="146"/>
      <c r="ES54" s="146"/>
      <c r="ET54" s="146"/>
      <c r="EU54" s="146"/>
      <c r="EV54" s="146"/>
      <c r="EW54" s="146"/>
      <c r="EX54" s="146"/>
      <c r="EY54" s="146"/>
      <c r="EZ54" s="146"/>
      <c r="FA54" s="146"/>
      <c r="FB54" s="146"/>
      <c r="FC54" s="146"/>
      <c r="FD54" s="146"/>
      <c r="FE54" s="146"/>
      <c r="FF54" s="146"/>
      <c r="FG54" s="146"/>
      <c r="FH54" s="146"/>
      <c r="FI54" s="146"/>
      <c r="FJ54" s="146"/>
      <c r="FK54" s="146"/>
      <c r="FL54" s="146"/>
      <c r="FM54" s="146"/>
      <c r="FN54" s="146"/>
      <c r="FO54" s="146"/>
      <c r="FP54" s="146"/>
      <c r="FQ54" s="146"/>
      <c r="FR54" s="146"/>
      <c r="FS54" s="146"/>
      <c r="FT54" s="146"/>
      <c r="FU54" s="146"/>
      <c r="FV54" s="146"/>
      <c r="FW54" s="146"/>
      <c r="FX54" s="146"/>
      <c r="FY54" s="146"/>
      <c r="FZ54" s="146"/>
      <c r="GA54" s="146"/>
      <c r="GB54" s="146"/>
      <c r="GC54" s="146"/>
      <c r="GD54" s="146"/>
      <c r="GE54" s="146"/>
      <c r="GF54" s="146"/>
      <c r="GG54" s="146"/>
      <c r="GH54" s="146"/>
      <c r="GI54" s="146"/>
      <c r="GJ54" s="146"/>
      <c r="GK54" s="146"/>
      <c r="GL54" s="146"/>
      <c r="GM54" s="146"/>
      <c r="GN54" s="146"/>
      <c r="GO54" s="146"/>
      <c r="GP54" s="146"/>
      <c r="GQ54" s="146"/>
      <c r="GR54" s="146"/>
      <c r="GS54" s="146"/>
      <c r="GT54" s="146"/>
      <c r="GU54" s="146"/>
      <c r="GV54" s="146"/>
      <c r="GW54" s="146"/>
      <c r="GX54" s="146"/>
      <c r="GY54" s="146"/>
      <c r="GZ54" s="146"/>
      <c r="HA54" s="146"/>
      <c r="HB54" s="146"/>
      <c r="HC54" s="146"/>
      <c r="HD54" s="146"/>
      <c r="HE54" s="146"/>
      <c r="HF54" s="146"/>
      <c r="HG54" s="146"/>
      <c r="HH54" s="146"/>
      <c r="HI54" s="146"/>
      <c r="HJ54" s="146"/>
      <c r="HK54" s="146"/>
      <c r="HL54" s="146"/>
      <c r="HM54" s="146"/>
      <c r="HN54" s="146"/>
      <c r="HO54" s="146"/>
      <c r="HP54" s="146"/>
      <c r="HQ54" s="146"/>
      <c r="HR54" s="146"/>
      <c r="HS54" s="146"/>
      <c r="HT54" s="146"/>
      <c r="HU54" s="146"/>
      <c r="HV54" s="146"/>
      <c r="HW54" s="146"/>
      <c r="HX54" s="146"/>
      <c r="HY54" s="146"/>
      <c r="HZ54" s="146"/>
      <c r="IA54" s="146"/>
    </row>
    <row r="55" spans="1:235" s="163" customFormat="1" ht="12.75" customHeight="1" x14ac:dyDescent="0.25">
      <c r="A55" s="162"/>
      <c r="B55" s="180" t="s">
        <v>105</v>
      </c>
      <c r="C55" s="181" t="s">
        <v>32</v>
      </c>
      <c r="D55" s="182">
        <v>2.5</v>
      </c>
      <c r="E55" s="181" t="s">
        <v>106</v>
      </c>
      <c r="F55" s="183">
        <v>18028.5</v>
      </c>
      <c r="G55" s="184">
        <f>+F55*D55</f>
        <v>45071.25</v>
      </c>
      <c r="H55" s="134"/>
      <c r="I55" s="146"/>
      <c r="J55" s="146"/>
      <c r="K55" s="146"/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6"/>
      <c r="Z55" s="146"/>
      <c r="AA55" s="146"/>
      <c r="AB55" s="146"/>
      <c r="AC55" s="146"/>
      <c r="AD55" s="146"/>
      <c r="AE55" s="146"/>
      <c r="AF55" s="146"/>
      <c r="AG55" s="146"/>
      <c r="AH55" s="146"/>
      <c r="AI55" s="146"/>
      <c r="AJ55" s="146"/>
      <c r="AK55" s="146"/>
      <c r="AL55" s="146"/>
      <c r="AM55" s="146"/>
      <c r="AN55" s="146"/>
      <c r="AO55" s="146"/>
      <c r="AP55" s="146"/>
      <c r="AQ55" s="146"/>
      <c r="AR55" s="146"/>
      <c r="AS55" s="146"/>
      <c r="AT55" s="146"/>
      <c r="AU55" s="146"/>
      <c r="AV55" s="146"/>
      <c r="AW55" s="146"/>
      <c r="AX55" s="146"/>
      <c r="AY55" s="146"/>
      <c r="AZ55" s="146"/>
      <c r="BA55" s="146"/>
      <c r="BB55" s="146"/>
      <c r="BC55" s="146"/>
      <c r="BD55" s="146"/>
      <c r="BE55" s="146"/>
      <c r="BF55" s="146"/>
      <c r="BG55" s="146"/>
      <c r="BH55" s="146"/>
      <c r="BI55" s="146"/>
      <c r="BJ55" s="146"/>
      <c r="BK55" s="146"/>
      <c r="BL55" s="146"/>
      <c r="BM55" s="146"/>
      <c r="BN55" s="146"/>
      <c r="BO55" s="146"/>
      <c r="BP55" s="146"/>
      <c r="BQ55" s="146"/>
      <c r="BR55" s="146"/>
      <c r="BS55" s="146"/>
      <c r="BT55" s="146"/>
      <c r="BU55" s="146"/>
      <c r="BV55" s="146"/>
      <c r="BW55" s="146"/>
      <c r="BX55" s="146"/>
      <c r="BY55" s="146"/>
      <c r="BZ55" s="146"/>
      <c r="CA55" s="146"/>
      <c r="CB55" s="146"/>
      <c r="CC55" s="146"/>
      <c r="CD55" s="146"/>
      <c r="CE55" s="146"/>
      <c r="CF55" s="146"/>
      <c r="CG55" s="146"/>
      <c r="CH55" s="146"/>
      <c r="CI55" s="146"/>
      <c r="CJ55" s="146"/>
      <c r="CK55" s="146"/>
      <c r="CL55" s="146"/>
      <c r="CM55" s="146"/>
      <c r="CN55" s="146"/>
      <c r="CO55" s="146"/>
      <c r="CP55" s="146"/>
      <c r="CQ55" s="146"/>
      <c r="CR55" s="146"/>
      <c r="CS55" s="146"/>
      <c r="CT55" s="146"/>
      <c r="CU55" s="146"/>
      <c r="CV55" s="146"/>
      <c r="CW55" s="146"/>
      <c r="CX55" s="146"/>
      <c r="CY55" s="146"/>
      <c r="CZ55" s="146"/>
      <c r="DA55" s="146"/>
      <c r="DB55" s="146"/>
      <c r="DC55" s="146"/>
      <c r="DD55" s="146"/>
      <c r="DE55" s="146"/>
      <c r="DF55" s="146"/>
      <c r="DG55" s="146"/>
      <c r="DH55" s="146"/>
      <c r="DI55" s="146"/>
      <c r="DJ55" s="146"/>
      <c r="DK55" s="146"/>
      <c r="DL55" s="146"/>
      <c r="DM55" s="146"/>
      <c r="DN55" s="146"/>
      <c r="DO55" s="146"/>
      <c r="DP55" s="146"/>
      <c r="DQ55" s="146"/>
      <c r="DR55" s="146"/>
      <c r="DS55" s="146"/>
      <c r="DT55" s="146"/>
      <c r="DU55" s="146"/>
      <c r="DV55" s="146"/>
      <c r="DW55" s="146"/>
      <c r="DX55" s="146"/>
      <c r="DY55" s="146"/>
      <c r="DZ55" s="146"/>
      <c r="EA55" s="146"/>
      <c r="EB55" s="146"/>
      <c r="EC55" s="146"/>
      <c r="ED55" s="146"/>
      <c r="EE55" s="146"/>
      <c r="EF55" s="146"/>
      <c r="EG55" s="146"/>
      <c r="EH55" s="146"/>
      <c r="EI55" s="146"/>
      <c r="EJ55" s="146"/>
      <c r="EK55" s="146"/>
      <c r="EL55" s="146"/>
      <c r="EM55" s="146"/>
      <c r="EN55" s="146"/>
      <c r="EO55" s="146"/>
      <c r="EP55" s="146"/>
      <c r="EQ55" s="146"/>
      <c r="ER55" s="146"/>
      <c r="ES55" s="146"/>
      <c r="ET55" s="146"/>
      <c r="EU55" s="146"/>
      <c r="EV55" s="146"/>
      <c r="EW55" s="146"/>
      <c r="EX55" s="146"/>
      <c r="EY55" s="146"/>
      <c r="EZ55" s="146"/>
      <c r="FA55" s="146"/>
      <c r="FB55" s="146"/>
      <c r="FC55" s="146"/>
      <c r="FD55" s="146"/>
      <c r="FE55" s="146"/>
      <c r="FF55" s="146"/>
      <c r="FG55" s="146"/>
      <c r="FH55" s="146"/>
      <c r="FI55" s="146"/>
      <c r="FJ55" s="146"/>
      <c r="FK55" s="146"/>
      <c r="FL55" s="146"/>
      <c r="FM55" s="146"/>
      <c r="FN55" s="146"/>
      <c r="FO55" s="146"/>
      <c r="FP55" s="146"/>
      <c r="FQ55" s="146"/>
      <c r="FR55" s="146"/>
      <c r="FS55" s="146"/>
      <c r="FT55" s="146"/>
      <c r="FU55" s="146"/>
      <c r="FV55" s="146"/>
      <c r="FW55" s="146"/>
      <c r="FX55" s="146"/>
      <c r="FY55" s="146"/>
      <c r="FZ55" s="146"/>
      <c r="GA55" s="146"/>
      <c r="GB55" s="146"/>
      <c r="GC55" s="146"/>
      <c r="GD55" s="146"/>
      <c r="GE55" s="146"/>
      <c r="GF55" s="146"/>
      <c r="GG55" s="146"/>
      <c r="GH55" s="146"/>
      <c r="GI55" s="146"/>
      <c r="GJ55" s="146"/>
      <c r="GK55" s="146"/>
      <c r="GL55" s="146"/>
      <c r="GM55" s="146"/>
      <c r="GN55" s="146"/>
      <c r="GO55" s="146"/>
      <c r="GP55" s="146"/>
      <c r="GQ55" s="146"/>
      <c r="GR55" s="146"/>
      <c r="GS55" s="146"/>
      <c r="GT55" s="146"/>
      <c r="GU55" s="146"/>
      <c r="GV55" s="146"/>
      <c r="GW55" s="146"/>
      <c r="GX55" s="146"/>
      <c r="GY55" s="146"/>
      <c r="GZ55" s="146"/>
      <c r="HA55" s="146"/>
      <c r="HB55" s="146"/>
      <c r="HC55" s="146"/>
      <c r="HD55" s="146"/>
      <c r="HE55" s="146"/>
      <c r="HF55" s="146"/>
      <c r="HG55" s="146"/>
      <c r="HH55" s="146"/>
      <c r="HI55" s="146"/>
      <c r="HJ55" s="146"/>
      <c r="HK55" s="146"/>
      <c r="HL55" s="146"/>
      <c r="HM55" s="146"/>
      <c r="HN55" s="146"/>
      <c r="HO55" s="146"/>
      <c r="HP55" s="146"/>
      <c r="HQ55" s="146"/>
      <c r="HR55" s="146"/>
      <c r="HS55" s="146"/>
      <c r="HT55" s="146"/>
      <c r="HU55" s="146"/>
      <c r="HV55" s="146"/>
      <c r="HW55" s="146"/>
      <c r="HX55" s="146"/>
      <c r="HY55" s="146"/>
      <c r="HZ55" s="146"/>
      <c r="IA55" s="146"/>
    </row>
    <row r="56" spans="1:235" s="163" customFormat="1" ht="12.75" customHeight="1" x14ac:dyDescent="0.25">
      <c r="A56" s="162"/>
      <c r="B56" s="109" t="s">
        <v>107</v>
      </c>
      <c r="C56" s="181"/>
      <c r="D56" s="182"/>
      <c r="E56" s="181"/>
      <c r="F56" s="183" t="s">
        <v>79</v>
      </c>
      <c r="G56" s="184"/>
      <c r="H56" s="134"/>
      <c r="I56" s="189" t="s">
        <v>79</v>
      </c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6"/>
      <c r="AE56" s="146"/>
      <c r="AF56" s="146"/>
      <c r="AG56" s="146"/>
      <c r="AH56" s="146"/>
      <c r="AI56" s="146"/>
      <c r="AJ56" s="146"/>
      <c r="AK56" s="146"/>
      <c r="AL56" s="146"/>
      <c r="AM56" s="146"/>
      <c r="AN56" s="146"/>
      <c r="AO56" s="146"/>
      <c r="AP56" s="146"/>
      <c r="AQ56" s="146"/>
      <c r="AR56" s="146"/>
      <c r="AS56" s="146"/>
      <c r="AT56" s="146"/>
      <c r="AU56" s="146"/>
      <c r="AV56" s="146"/>
      <c r="AW56" s="146"/>
      <c r="AX56" s="146"/>
      <c r="AY56" s="146"/>
      <c r="AZ56" s="146"/>
      <c r="BA56" s="146"/>
      <c r="BB56" s="146"/>
      <c r="BC56" s="146"/>
      <c r="BD56" s="146"/>
      <c r="BE56" s="146"/>
      <c r="BF56" s="146"/>
      <c r="BG56" s="146"/>
      <c r="BH56" s="146"/>
      <c r="BI56" s="146"/>
      <c r="BJ56" s="146"/>
      <c r="BK56" s="146"/>
      <c r="BL56" s="146"/>
      <c r="BM56" s="146"/>
      <c r="BN56" s="146"/>
      <c r="BO56" s="146"/>
      <c r="BP56" s="146"/>
      <c r="BQ56" s="146"/>
      <c r="BR56" s="146"/>
      <c r="BS56" s="146"/>
      <c r="BT56" s="146"/>
      <c r="BU56" s="146"/>
      <c r="BV56" s="146"/>
      <c r="BW56" s="146"/>
      <c r="BX56" s="146"/>
      <c r="BY56" s="146"/>
      <c r="BZ56" s="146"/>
      <c r="CA56" s="146"/>
      <c r="CB56" s="146"/>
      <c r="CC56" s="146"/>
      <c r="CD56" s="146"/>
      <c r="CE56" s="146"/>
      <c r="CF56" s="146"/>
      <c r="CG56" s="146"/>
      <c r="CH56" s="146"/>
      <c r="CI56" s="146"/>
      <c r="CJ56" s="146"/>
      <c r="CK56" s="146"/>
      <c r="CL56" s="146"/>
      <c r="CM56" s="146"/>
      <c r="CN56" s="146"/>
      <c r="CO56" s="146"/>
      <c r="CP56" s="146"/>
      <c r="CQ56" s="146"/>
      <c r="CR56" s="146"/>
      <c r="CS56" s="146"/>
      <c r="CT56" s="146"/>
      <c r="CU56" s="146"/>
      <c r="CV56" s="146"/>
      <c r="CW56" s="146"/>
      <c r="CX56" s="146"/>
      <c r="CY56" s="146"/>
      <c r="CZ56" s="146"/>
      <c r="DA56" s="146"/>
      <c r="DB56" s="146"/>
      <c r="DC56" s="146"/>
      <c r="DD56" s="146"/>
      <c r="DE56" s="146"/>
      <c r="DF56" s="146"/>
      <c r="DG56" s="146"/>
      <c r="DH56" s="146"/>
      <c r="DI56" s="146"/>
      <c r="DJ56" s="146"/>
      <c r="DK56" s="146"/>
      <c r="DL56" s="146"/>
      <c r="DM56" s="146"/>
      <c r="DN56" s="146"/>
      <c r="DO56" s="146"/>
      <c r="DP56" s="146"/>
      <c r="DQ56" s="146"/>
      <c r="DR56" s="146"/>
      <c r="DS56" s="146"/>
      <c r="DT56" s="146"/>
      <c r="DU56" s="146"/>
      <c r="DV56" s="146"/>
      <c r="DW56" s="146"/>
      <c r="DX56" s="146"/>
      <c r="DY56" s="146"/>
      <c r="DZ56" s="146"/>
      <c r="EA56" s="146"/>
      <c r="EB56" s="146"/>
      <c r="EC56" s="146"/>
      <c r="ED56" s="146"/>
      <c r="EE56" s="146"/>
      <c r="EF56" s="146"/>
      <c r="EG56" s="146"/>
      <c r="EH56" s="146"/>
      <c r="EI56" s="146"/>
      <c r="EJ56" s="146"/>
      <c r="EK56" s="146"/>
      <c r="EL56" s="146"/>
      <c r="EM56" s="146"/>
      <c r="EN56" s="146"/>
      <c r="EO56" s="146"/>
      <c r="EP56" s="146"/>
      <c r="EQ56" s="146"/>
      <c r="ER56" s="146"/>
      <c r="ES56" s="146"/>
      <c r="ET56" s="146"/>
      <c r="EU56" s="146"/>
      <c r="EV56" s="146"/>
      <c r="EW56" s="146"/>
      <c r="EX56" s="146"/>
      <c r="EY56" s="146"/>
      <c r="EZ56" s="146"/>
      <c r="FA56" s="146"/>
      <c r="FB56" s="146"/>
      <c r="FC56" s="146"/>
      <c r="FD56" s="146"/>
      <c r="FE56" s="146"/>
      <c r="FF56" s="146"/>
      <c r="FG56" s="146"/>
      <c r="FH56" s="146"/>
      <c r="FI56" s="146"/>
      <c r="FJ56" s="146"/>
      <c r="FK56" s="146"/>
      <c r="FL56" s="146"/>
      <c r="FM56" s="146"/>
      <c r="FN56" s="146"/>
      <c r="FO56" s="146"/>
      <c r="FP56" s="146"/>
      <c r="FQ56" s="146"/>
      <c r="FR56" s="146"/>
      <c r="FS56" s="146"/>
      <c r="FT56" s="146"/>
      <c r="FU56" s="146"/>
      <c r="FV56" s="146"/>
      <c r="FW56" s="146"/>
      <c r="FX56" s="146"/>
      <c r="FY56" s="146"/>
      <c r="FZ56" s="146"/>
      <c r="GA56" s="146"/>
      <c r="GB56" s="146"/>
      <c r="GC56" s="146"/>
      <c r="GD56" s="146"/>
      <c r="GE56" s="146"/>
      <c r="GF56" s="146"/>
      <c r="GG56" s="146"/>
      <c r="GH56" s="146"/>
      <c r="GI56" s="146"/>
      <c r="GJ56" s="146"/>
      <c r="GK56" s="146"/>
      <c r="GL56" s="146"/>
      <c r="GM56" s="146"/>
      <c r="GN56" s="146"/>
      <c r="GO56" s="146"/>
      <c r="GP56" s="146"/>
      <c r="GQ56" s="146"/>
      <c r="GR56" s="146"/>
      <c r="GS56" s="146"/>
      <c r="GT56" s="146"/>
      <c r="GU56" s="146"/>
      <c r="GV56" s="146"/>
      <c r="GW56" s="146"/>
      <c r="GX56" s="146"/>
      <c r="GY56" s="146"/>
      <c r="GZ56" s="146"/>
      <c r="HA56" s="146"/>
      <c r="HB56" s="146"/>
      <c r="HC56" s="146"/>
      <c r="HD56" s="146"/>
      <c r="HE56" s="146"/>
      <c r="HF56" s="146"/>
      <c r="HG56" s="146"/>
      <c r="HH56" s="146"/>
      <c r="HI56" s="146"/>
      <c r="HJ56" s="146"/>
      <c r="HK56" s="146"/>
      <c r="HL56" s="146"/>
      <c r="HM56" s="146"/>
      <c r="HN56" s="146"/>
      <c r="HO56" s="146"/>
      <c r="HP56" s="146"/>
      <c r="HQ56" s="146"/>
      <c r="HR56" s="146"/>
      <c r="HS56" s="146"/>
      <c r="HT56" s="146"/>
      <c r="HU56" s="146"/>
      <c r="HV56" s="146"/>
      <c r="HW56" s="146"/>
      <c r="HX56" s="146"/>
      <c r="HY56" s="146"/>
      <c r="HZ56" s="146"/>
      <c r="IA56" s="146"/>
    </row>
    <row r="57" spans="1:235" s="163" customFormat="1" ht="12.75" customHeight="1" x14ac:dyDescent="0.25">
      <c r="A57" s="162"/>
      <c r="B57" s="180" t="s">
        <v>108</v>
      </c>
      <c r="C57" s="181" t="s">
        <v>15</v>
      </c>
      <c r="D57" s="182">
        <v>10</v>
      </c>
      <c r="E57" s="181" t="s">
        <v>109</v>
      </c>
      <c r="F57" s="183">
        <v>46330</v>
      </c>
      <c r="G57" s="184">
        <f>+F57*D57</f>
        <v>463300</v>
      </c>
      <c r="H57" s="134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6"/>
      <c r="AG57" s="146"/>
      <c r="AH57" s="146"/>
      <c r="AI57" s="146"/>
      <c r="AJ57" s="146"/>
      <c r="AK57" s="146"/>
      <c r="AL57" s="146"/>
      <c r="AM57" s="146"/>
      <c r="AN57" s="146"/>
      <c r="AO57" s="146"/>
      <c r="AP57" s="146"/>
      <c r="AQ57" s="146"/>
      <c r="AR57" s="146"/>
      <c r="AS57" s="146"/>
      <c r="AT57" s="146"/>
      <c r="AU57" s="146"/>
      <c r="AV57" s="146"/>
      <c r="AW57" s="146"/>
      <c r="AX57" s="146"/>
      <c r="AY57" s="146"/>
      <c r="AZ57" s="146"/>
      <c r="BA57" s="146"/>
      <c r="BB57" s="146"/>
      <c r="BC57" s="146"/>
      <c r="BD57" s="146"/>
      <c r="BE57" s="146"/>
      <c r="BF57" s="146"/>
      <c r="BG57" s="146"/>
      <c r="BH57" s="146"/>
      <c r="BI57" s="146"/>
      <c r="BJ57" s="146"/>
      <c r="BK57" s="146"/>
      <c r="BL57" s="146"/>
      <c r="BM57" s="146"/>
      <c r="BN57" s="146"/>
      <c r="BO57" s="146"/>
      <c r="BP57" s="146"/>
      <c r="BQ57" s="146"/>
      <c r="BR57" s="146"/>
      <c r="BS57" s="146"/>
      <c r="BT57" s="146"/>
      <c r="BU57" s="146"/>
      <c r="BV57" s="146"/>
      <c r="BW57" s="146"/>
      <c r="BX57" s="146"/>
      <c r="BY57" s="146"/>
      <c r="BZ57" s="146"/>
      <c r="CA57" s="146"/>
      <c r="CB57" s="146"/>
      <c r="CC57" s="146"/>
      <c r="CD57" s="146"/>
      <c r="CE57" s="146"/>
      <c r="CF57" s="146"/>
      <c r="CG57" s="146"/>
      <c r="CH57" s="146"/>
      <c r="CI57" s="146"/>
      <c r="CJ57" s="146"/>
      <c r="CK57" s="146"/>
      <c r="CL57" s="146"/>
      <c r="CM57" s="146"/>
      <c r="CN57" s="146"/>
      <c r="CO57" s="146"/>
      <c r="CP57" s="146"/>
      <c r="CQ57" s="146"/>
      <c r="CR57" s="146"/>
      <c r="CS57" s="146"/>
      <c r="CT57" s="146"/>
      <c r="CU57" s="146"/>
      <c r="CV57" s="146"/>
      <c r="CW57" s="146"/>
      <c r="CX57" s="146"/>
      <c r="CY57" s="146"/>
      <c r="CZ57" s="146"/>
      <c r="DA57" s="146"/>
      <c r="DB57" s="146"/>
      <c r="DC57" s="146"/>
      <c r="DD57" s="146"/>
      <c r="DE57" s="146"/>
      <c r="DF57" s="146"/>
      <c r="DG57" s="146"/>
      <c r="DH57" s="146"/>
      <c r="DI57" s="146"/>
      <c r="DJ57" s="146"/>
      <c r="DK57" s="146"/>
      <c r="DL57" s="146"/>
      <c r="DM57" s="146"/>
      <c r="DN57" s="146"/>
      <c r="DO57" s="146"/>
      <c r="DP57" s="146"/>
      <c r="DQ57" s="146"/>
      <c r="DR57" s="146"/>
      <c r="DS57" s="146"/>
      <c r="DT57" s="146"/>
      <c r="DU57" s="146"/>
      <c r="DV57" s="146"/>
      <c r="DW57" s="146"/>
      <c r="DX57" s="146"/>
      <c r="DY57" s="146"/>
      <c r="DZ57" s="146"/>
      <c r="EA57" s="146"/>
      <c r="EB57" s="146"/>
      <c r="EC57" s="146"/>
      <c r="ED57" s="146"/>
      <c r="EE57" s="146"/>
      <c r="EF57" s="146"/>
      <c r="EG57" s="146"/>
      <c r="EH57" s="146"/>
      <c r="EI57" s="146"/>
      <c r="EJ57" s="146"/>
      <c r="EK57" s="146"/>
      <c r="EL57" s="146"/>
      <c r="EM57" s="146"/>
      <c r="EN57" s="146"/>
      <c r="EO57" s="146"/>
      <c r="EP57" s="146"/>
      <c r="EQ57" s="146"/>
      <c r="ER57" s="146"/>
      <c r="ES57" s="146"/>
      <c r="ET57" s="146"/>
      <c r="EU57" s="146"/>
      <c r="EV57" s="146"/>
      <c r="EW57" s="146"/>
      <c r="EX57" s="146"/>
      <c r="EY57" s="146"/>
      <c r="EZ57" s="146"/>
      <c r="FA57" s="146"/>
      <c r="FB57" s="146"/>
      <c r="FC57" s="146"/>
      <c r="FD57" s="146"/>
      <c r="FE57" s="146"/>
      <c r="FF57" s="146"/>
      <c r="FG57" s="146"/>
      <c r="FH57" s="146"/>
      <c r="FI57" s="146"/>
      <c r="FJ57" s="146"/>
      <c r="FK57" s="146"/>
      <c r="FL57" s="146"/>
      <c r="FM57" s="146"/>
      <c r="FN57" s="146"/>
      <c r="FO57" s="146"/>
      <c r="FP57" s="146"/>
      <c r="FQ57" s="146"/>
      <c r="FR57" s="146"/>
      <c r="FS57" s="146"/>
      <c r="FT57" s="146"/>
      <c r="FU57" s="146"/>
      <c r="FV57" s="146"/>
      <c r="FW57" s="146"/>
      <c r="FX57" s="146"/>
      <c r="FY57" s="146"/>
      <c r="FZ57" s="146"/>
      <c r="GA57" s="146"/>
      <c r="GB57" s="146"/>
      <c r="GC57" s="146"/>
      <c r="GD57" s="146"/>
      <c r="GE57" s="146"/>
      <c r="GF57" s="146"/>
      <c r="GG57" s="146"/>
      <c r="GH57" s="146"/>
      <c r="GI57" s="146"/>
      <c r="GJ57" s="146"/>
      <c r="GK57" s="146"/>
      <c r="GL57" s="146"/>
      <c r="GM57" s="146"/>
      <c r="GN57" s="146"/>
      <c r="GO57" s="146"/>
      <c r="GP57" s="146"/>
      <c r="GQ57" s="146"/>
      <c r="GR57" s="146"/>
      <c r="GS57" s="146"/>
      <c r="GT57" s="146"/>
      <c r="GU57" s="146"/>
      <c r="GV57" s="146"/>
      <c r="GW57" s="146"/>
      <c r="GX57" s="146"/>
      <c r="GY57" s="146"/>
      <c r="GZ57" s="146"/>
      <c r="HA57" s="146"/>
      <c r="HB57" s="146"/>
      <c r="HC57" s="146"/>
      <c r="HD57" s="146"/>
      <c r="HE57" s="146"/>
      <c r="HF57" s="146"/>
      <c r="HG57" s="146"/>
      <c r="HH57" s="146"/>
      <c r="HI57" s="146"/>
      <c r="HJ57" s="146"/>
      <c r="HK57" s="146"/>
      <c r="HL57" s="146"/>
      <c r="HM57" s="146"/>
      <c r="HN57" s="146"/>
      <c r="HO57" s="146"/>
      <c r="HP57" s="146"/>
      <c r="HQ57" s="146"/>
      <c r="HR57" s="146"/>
      <c r="HS57" s="146"/>
      <c r="HT57" s="146"/>
      <c r="HU57" s="146"/>
      <c r="HV57" s="146"/>
      <c r="HW57" s="146"/>
      <c r="HX57" s="146"/>
      <c r="HY57" s="146"/>
      <c r="HZ57" s="146"/>
      <c r="IA57" s="146"/>
    </row>
    <row r="58" spans="1:235" s="163" customFormat="1" ht="12.75" customHeight="1" x14ac:dyDescent="0.25">
      <c r="A58" s="162"/>
      <c r="B58" s="109" t="s">
        <v>33</v>
      </c>
      <c r="C58" s="181"/>
      <c r="D58" s="182"/>
      <c r="E58" s="181"/>
      <c r="F58" s="183" t="s">
        <v>79</v>
      </c>
      <c r="G58" s="184"/>
      <c r="H58" s="134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6"/>
      <c r="AC58" s="146"/>
      <c r="AD58" s="146"/>
      <c r="AE58" s="146"/>
      <c r="AF58" s="146"/>
      <c r="AG58" s="146"/>
      <c r="AH58" s="146"/>
      <c r="AI58" s="146"/>
      <c r="AJ58" s="146"/>
      <c r="AK58" s="146"/>
      <c r="AL58" s="146"/>
      <c r="AM58" s="146"/>
      <c r="AN58" s="146"/>
      <c r="AO58" s="146"/>
      <c r="AP58" s="146"/>
      <c r="AQ58" s="146"/>
      <c r="AR58" s="146"/>
      <c r="AS58" s="146"/>
      <c r="AT58" s="146"/>
      <c r="AU58" s="146"/>
      <c r="AV58" s="146"/>
      <c r="AW58" s="146"/>
      <c r="AX58" s="146"/>
      <c r="AY58" s="146"/>
      <c r="AZ58" s="146"/>
      <c r="BA58" s="146"/>
      <c r="BB58" s="146"/>
      <c r="BC58" s="146"/>
      <c r="BD58" s="146"/>
      <c r="BE58" s="146"/>
      <c r="BF58" s="146"/>
      <c r="BG58" s="146"/>
      <c r="BH58" s="146"/>
      <c r="BI58" s="146"/>
      <c r="BJ58" s="146"/>
      <c r="BK58" s="146"/>
      <c r="BL58" s="146"/>
      <c r="BM58" s="146"/>
      <c r="BN58" s="146"/>
      <c r="BO58" s="146"/>
      <c r="BP58" s="146"/>
      <c r="BQ58" s="146"/>
      <c r="BR58" s="146"/>
      <c r="BS58" s="146"/>
      <c r="BT58" s="146"/>
      <c r="BU58" s="146"/>
      <c r="BV58" s="146"/>
      <c r="BW58" s="146"/>
      <c r="BX58" s="146"/>
      <c r="BY58" s="146"/>
      <c r="BZ58" s="146"/>
      <c r="CA58" s="146"/>
      <c r="CB58" s="146"/>
      <c r="CC58" s="146"/>
      <c r="CD58" s="146"/>
      <c r="CE58" s="146"/>
      <c r="CF58" s="146"/>
      <c r="CG58" s="146"/>
      <c r="CH58" s="146"/>
      <c r="CI58" s="146"/>
      <c r="CJ58" s="146"/>
      <c r="CK58" s="146"/>
      <c r="CL58" s="146"/>
      <c r="CM58" s="146"/>
      <c r="CN58" s="146"/>
      <c r="CO58" s="146"/>
      <c r="CP58" s="146"/>
      <c r="CQ58" s="146"/>
      <c r="CR58" s="146"/>
      <c r="CS58" s="146"/>
      <c r="CT58" s="146"/>
      <c r="CU58" s="146"/>
      <c r="CV58" s="146"/>
      <c r="CW58" s="146"/>
      <c r="CX58" s="146"/>
      <c r="CY58" s="146"/>
      <c r="CZ58" s="146"/>
      <c r="DA58" s="146"/>
      <c r="DB58" s="146"/>
      <c r="DC58" s="146"/>
      <c r="DD58" s="146"/>
      <c r="DE58" s="146"/>
      <c r="DF58" s="146"/>
      <c r="DG58" s="146"/>
      <c r="DH58" s="146"/>
      <c r="DI58" s="146"/>
      <c r="DJ58" s="146"/>
      <c r="DK58" s="146"/>
      <c r="DL58" s="146"/>
      <c r="DM58" s="146"/>
      <c r="DN58" s="146"/>
      <c r="DO58" s="146"/>
      <c r="DP58" s="146"/>
      <c r="DQ58" s="146"/>
      <c r="DR58" s="146"/>
      <c r="DS58" s="146"/>
      <c r="DT58" s="146"/>
      <c r="DU58" s="146"/>
      <c r="DV58" s="146"/>
      <c r="DW58" s="146"/>
      <c r="DX58" s="146"/>
      <c r="DY58" s="146"/>
      <c r="DZ58" s="146"/>
      <c r="EA58" s="146"/>
      <c r="EB58" s="146"/>
      <c r="EC58" s="146"/>
      <c r="ED58" s="146"/>
      <c r="EE58" s="146"/>
      <c r="EF58" s="146"/>
      <c r="EG58" s="146"/>
      <c r="EH58" s="146"/>
      <c r="EI58" s="146"/>
      <c r="EJ58" s="146"/>
      <c r="EK58" s="146"/>
      <c r="EL58" s="146"/>
      <c r="EM58" s="146"/>
      <c r="EN58" s="146"/>
      <c r="EO58" s="146"/>
      <c r="EP58" s="146"/>
      <c r="EQ58" s="146"/>
      <c r="ER58" s="146"/>
      <c r="ES58" s="146"/>
      <c r="ET58" s="146"/>
      <c r="EU58" s="146"/>
      <c r="EV58" s="146"/>
      <c r="EW58" s="146"/>
      <c r="EX58" s="146"/>
      <c r="EY58" s="146"/>
      <c r="EZ58" s="146"/>
      <c r="FA58" s="146"/>
      <c r="FB58" s="146"/>
      <c r="FC58" s="146"/>
      <c r="FD58" s="146"/>
      <c r="FE58" s="146"/>
      <c r="FF58" s="146"/>
      <c r="FG58" s="146"/>
      <c r="FH58" s="146"/>
      <c r="FI58" s="146"/>
      <c r="FJ58" s="146"/>
      <c r="FK58" s="146"/>
      <c r="FL58" s="146"/>
      <c r="FM58" s="146"/>
      <c r="FN58" s="146"/>
      <c r="FO58" s="146"/>
      <c r="FP58" s="146"/>
      <c r="FQ58" s="146"/>
      <c r="FR58" s="146"/>
      <c r="FS58" s="146"/>
      <c r="FT58" s="146"/>
      <c r="FU58" s="146"/>
      <c r="FV58" s="146"/>
      <c r="FW58" s="146"/>
      <c r="FX58" s="146"/>
      <c r="FY58" s="146"/>
      <c r="FZ58" s="146"/>
      <c r="GA58" s="146"/>
      <c r="GB58" s="146"/>
      <c r="GC58" s="146"/>
      <c r="GD58" s="146"/>
      <c r="GE58" s="146"/>
      <c r="GF58" s="146"/>
      <c r="GG58" s="146"/>
      <c r="GH58" s="146"/>
      <c r="GI58" s="146"/>
      <c r="GJ58" s="146"/>
      <c r="GK58" s="146"/>
      <c r="GL58" s="146"/>
      <c r="GM58" s="146"/>
      <c r="GN58" s="146"/>
      <c r="GO58" s="146"/>
      <c r="GP58" s="146"/>
      <c r="GQ58" s="146"/>
      <c r="GR58" s="146"/>
      <c r="GS58" s="146"/>
      <c r="GT58" s="146"/>
      <c r="GU58" s="146"/>
      <c r="GV58" s="146"/>
      <c r="GW58" s="146"/>
      <c r="GX58" s="146"/>
      <c r="GY58" s="146"/>
      <c r="GZ58" s="146"/>
      <c r="HA58" s="146"/>
      <c r="HB58" s="146"/>
      <c r="HC58" s="146"/>
      <c r="HD58" s="146"/>
      <c r="HE58" s="146"/>
      <c r="HF58" s="146"/>
      <c r="HG58" s="146"/>
      <c r="HH58" s="146"/>
      <c r="HI58" s="146"/>
      <c r="HJ58" s="146"/>
      <c r="HK58" s="146"/>
      <c r="HL58" s="146"/>
      <c r="HM58" s="146"/>
      <c r="HN58" s="146"/>
      <c r="HO58" s="146"/>
      <c r="HP58" s="146"/>
      <c r="HQ58" s="146"/>
      <c r="HR58" s="146"/>
      <c r="HS58" s="146"/>
      <c r="HT58" s="146"/>
      <c r="HU58" s="146"/>
      <c r="HV58" s="146"/>
      <c r="HW58" s="146"/>
      <c r="HX58" s="146"/>
      <c r="HY58" s="146"/>
      <c r="HZ58" s="146"/>
      <c r="IA58" s="146"/>
    </row>
    <row r="59" spans="1:235" s="163" customFormat="1" ht="12.75" customHeight="1" x14ac:dyDescent="0.25">
      <c r="A59" s="162"/>
      <c r="B59" s="180" t="s">
        <v>110</v>
      </c>
      <c r="C59" s="181" t="s">
        <v>101</v>
      </c>
      <c r="D59" s="182">
        <v>15</v>
      </c>
      <c r="E59" s="181" t="s">
        <v>111</v>
      </c>
      <c r="F59" s="183">
        <v>9828</v>
      </c>
      <c r="G59" s="184">
        <f>+F59*D59</f>
        <v>147420</v>
      </c>
      <c r="H59" s="134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6"/>
      <c r="Z59" s="146"/>
      <c r="AA59" s="146"/>
      <c r="AB59" s="146"/>
      <c r="AC59" s="146"/>
      <c r="AD59" s="146"/>
      <c r="AE59" s="146"/>
      <c r="AF59" s="146"/>
      <c r="AG59" s="146"/>
      <c r="AH59" s="146"/>
      <c r="AI59" s="146"/>
      <c r="AJ59" s="146"/>
      <c r="AK59" s="146"/>
      <c r="AL59" s="146"/>
      <c r="AM59" s="146"/>
      <c r="AN59" s="146"/>
      <c r="AO59" s="146"/>
      <c r="AP59" s="146"/>
      <c r="AQ59" s="146"/>
      <c r="AR59" s="146"/>
      <c r="AS59" s="146"/>
      <c r="AT59" s="146"/>
      <c r="AU59" s="146"/>
      <c r="AV59" s="146"/>
      <c r="AW59" s="146"/>
      <c r="AX59" s="146"/>
      <c r="AY59" s="146"/>
      <c r="AZ59" s="146"/>
      <c r="BA59" s="146"/>
      <c r="BB59" s="146"/>
      <c r="BC59" s="146"/>
      <c r="BD59" s="146"/>
      <c r="BE59" s="146"/>
      <c r="BF59" s="146"/>
      <c r="BG59" s="146"/>
      <c r="BH59" s="146"/>
      <c r="BI59" s="146"/>
      <c r="BJ59" s="146"/>
      <c r="BK59" s="146"/>
      <c r="BL59" s="146"/>
      <c r="BM59" s="146"/>
      <c r="BN59" s="146"/>
      <c r="BO59" s="146"/>
      <c r="BP59" s="146"/>
      <c r="BQ59" s="146"/>
      <c r="BR59" s="146"/>
      <c r="BS59" s="146"/>
      <c r="BT59" s="146"/>
      <c r="BU59" s="146"/>
      <c r="BV59" s="146"/>
      <c r="BW59" s="146"/>
      <c r="BX59" s="146"/>
      <c r="BY59" s="146"/>
      <c r="BZ59" s="146"/>
      <c r="CA59" s="146"/>
      <c r="CB59" s="146"/>
      <c r="CC59" s="146"/>
      <c r="CD59" s="146"/>
      <c r="CE59" s="146"/>
      <c r="CF59" s="146"/>
      <c r="CG59" s="146"/>
      <c r="CH59" s="146"/>
      <c r="CI59" s="146"/>
      <c r="CJ59" s="146"/>
      <c r="CK59" s="146"/>
      <c r="CL59" s="146"/>
      <c r="CM59" s="146"/>
      <c r="CN59" s="146"/>
      <c r="CO59" s="146"/>
      <c r="CP59" s="146"/>
      <c r="CQ59" s="146"/>
      <c r="CR59" s="146"/>
      <c r="CS59" s="146"/>
      <c r="CT59" s="146"/>
      <c r="CU59" s="146"/>
      <c r="CV59" s="146"/>
      <c r="CW59" s="146"/>
      <c r="CX59" s="146"/>
      <c r="CY59" s="146"/>
      <c r="CZ59" s="146"/>
      <c r="DA59" s="146"/>
      <c r="DB59" s="146"/>
      <c r="DC59" s="146"/>
      <c r="DD59" s="146"/>
      <c r="DE59" s="146"/>
      <c r="DF59" s="146"/>
      <c r="DG59" s="146"/>
      <c r="DH59" s="146"/>
      <c r="DI59" s="146"/>
      <c r="DJ59" s="146"/>
      <c r="DK59" s="146"/>
      <c r="DL59" s="146"/>
      <c r="DM59" s="146"/>
      <c r="DN59" s="146"/>
      <c r="DO59" s="146"/>
      <c r="DP59" s="146"/>
      <c r="DQ59" s="146"/>
      <c r="DR59" s="146"/>
      <c r="DS59" s="146"/>
      <c r="DT59" s="146"/>
      <c r="DU59" s="146"/>
      <c r="DV59" s="146"/>
      <c r="DW59" s="146"/>
      <c r="DX59" s="146"/>
      <c r="DY59" s="146"/>
      <c r="DZ59" s="146"/>
      <c r="EA59" s="146"/>
      <c r="EB59" s="146"/>
      <c r="EC59" s="146"/>
      <c r="ED59" s="146"/>
      <c r="EE59" s="146"/>
      <c r="EF59" s="146"/>
      <c r="EG59" s="146"/>
      <c r="EH59" s="146"/>
      <c r="EI59" s="146"/>
      <c r="EJ59" s="146"/>
      <c r="EK59" s="146"/>
      <c r="EL59" s="146"/>
      <c r="EM59" s="146"/>
      <c r="EN59" s="146"/>
      <c r="EO59" s="146"/>
      <c r="EP59" s="146"/>
      <c r="EQ59" s="146"/>
      <c r="ER59" s="146"/>
      <c r="ES59" s="146"/>
      <c r="ET59" s="146"/>
      <c r="EU59" s="146"/>
      <c r="EV59" s="146"/>
      <c r="EW59" s="146"/>
      <c r="EX59" s="146"/>
      <c r="EY59" s="146"/>
      <c r="EZ59" s="146"/>
      <c r="FA59" s="146"/>
      <c r="FB59" s="146"/>
      <c r="FC59" s="146"/>
      <c r="FD59" s="146"/>
      <c r="FE59" s="146"/>
      <c r="FF59" s="146"/>
      <c r="FG59" s="146"/>
      <c r="FH59" s="146"/>
      <c r="FI59" s="146"/>
      <c r="FJ59" s="146"/>
      <c r="FK59" s="146"/>
      <c r="FL59" s="146"/>
      <c r="FM59" s="146"/>
      <c r="FN59" s="146"/>
      <c r="FO59" s="146"/>
      <c r="FP59" s="146"/>
      <c r="FQ59" s="146"/>
      <c r="FR59" s="146"/>
      <c r="FS59" s="146"/>
      <c r="FT59" s="146"/>
      <c r="FU59" s="146"/>
      <c r="FV59" s="146"/>
      <c r="FW59" s="146"/>
      <c r="FX59" s="146"/>
      <c r="FY59" s="146"/>
      <c r="FZ59" s="146"/>
      <c r="GA59" s="146"/>
      <c r="GB59" s="146"/>
      <c r="GC59" s="146"/>
      <c r="GD59" s="146"/>
      <c r="GE59" s="146"/>
      <c r="GF59" s="146"/>
      <c r="GG59" s="146"/>
      <c r="GH59" s="146"/>
      <c r="GI59" s="146"/>
      <c r="GJ59" s="146"/>
      <c r="GK59" s="146"/>
      <c r="GL59" s="146"/>
      <c r="GM59" s="146"/>
      <c r="GN59" s="146"/>
      <c r="GO59" s="146"/>
      <c r="GP59" s="146"/>
      <c r="GQ59" s="146"/>
      <c r="GR59" s="146"/>
      <c r="GS59" s="146"/>
      <c r="GT59" s="146"/>
      <c r="GU59" s="146"/>
      <c r="GV59" s="146"/>
      <c r="GW59" s="146"/>
      <c r="GX59" s="146"/>
      <c r="GY59" s="146"/>
      <c r="GZ59" s="146"/>
      <c r="HA59" s="146"/>
      <c r="HB59" s="146"/>
      <c r="HC59" s="146"/>
      <c r="HD59" s="146"/>
      <c r="HE59" s="146"/>
      <c r="HF59" s="146"/>
      <c r="HG59" s="146"/>
      <c r="HH59" s="146"/>
      <c r="HI59" s="146"/>
      <c r="HJ59" s="146"/>
      <c r="HK59" s="146"/>
      <c r="HL59" s="146"/>
      <c r="HM59" s="146"/>
      <c r="HN59" s="146"/>
      <c r="HO59" s="146"/>
      <c r="HP59" s="146"/>
      <c r="HQ59" s="146"/>
      <c r="HR59" s="146"/>
      <c r="HS59" s="146"/>
      <c r="HT59" s="146"/>
      <c r="HU59" s="146"/>
      <c r="HV59" s="146"/>
      <c r="HW59" s="146"/>
      <c r="HX59" s="146"/>
      <c r="HY59" s="146"/>
      <c r="HZ59" s="146"/>
      <c r="IA59" s="146"/>
    </row>
    <row r="60" spans="1:235" s="163" customFormat="1" ht="12.75" customHeight="1" x14ac:dyDescent="0.25">
      <c r="A60" s="162"/>
      <c r="B60" s="180" t="s">
        <v>112</v>
      </c>
      <c r="C60" s="181" t="s">
        <v>101</v>
      </c>
      <c r="D60" s="182">
        <v>4</v>
      </c>
      <c r="E60" s="181" t="s">
        <v>113</v>
      </c>
      <c r="F60" s="183">
        <v>39748.858380000005</v>
      </c>
      <c r="G60" s="184">
        <f>+F60*D60</f>
        <v>158995.43352000002</v>
      </c>
      <c r="H60" s="134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6"/>
      <c r="Y60" s="146"/>
      <c r="Z60" s="146"/>
      <c r="AA60" s="146"/>
      <c r="AB60" s="146"/>
      <c r="AC60" s="146"/>
      <c r="AD60" s="146"/>
      <c r="AE60" s="146"/>
      <c r="AF60" s="146"/>
      <c r="AG60" s="146"/>
      <c r="AH60" s="146"/>
      <c r="AI60" s="146"/>
      <c r="AJ60" s="146"/>
      <c r="AK60" s="146"/>
      <c r="AL60" s="146"/>
      <c r="AM60" s="146"/>
      <c r="AN60" s="146"/>
      <c r="AO60" s="146"/>
      <c r="AP60" s="146"/>
      <c r="AQ60" s="146"/>
      <c r="AR60" s="146"/>
      <c r="AS60" s="146"/>
      <c r="AT60" s="146"/>
      <c r="AU60" s="146"/>
      <c r="AV60" s="146"/>
      <c r="AW60" s="146"/>
      <c r="AX60" s="146"/>
      <c r="AY60" s="146"/>
      <c r="AZ60" s="146"/>
      <c r="BA60" s="146"/>
      <c r="BB60" s="146"/>
      <c r="BC60" s="146"/>
      <c r="BD60" s="146"/>
      <c r="BE60" s="146"/>
      <c r="BF60" s="146"/>
      <c r="BG60" s="146"/>
      <c r="BH60" s="146"/>
      <c r="BI60" s="146"/>
      <c r="BJ60" s="146"/>
      <c r="BK60" s="146"/>
      <c r="BL60" s="146"/>
      <c r="BM60" s="146"/>
      <c r="BN60" s="146"/>
      <c r="BO60" s="146"/>
      <c r="BP60" s="146"/>
      <c r="BQ60" s="146"/>
      <c r="BR60" s="146"/>
      <c r="BS60" s="146"/>
      <c r="BT60" s="146"/>
      <c r="BU60" s="146"/>
      <c r="BV60" s="146"/>
      <c r="BW60" s="146"/>
      <c r="BX60" s="146"/>
      <c r="BY60" s="146"/>
      <c r="BZ60" s="146"/>
      <c r="CA60" s="146"/>
      <c r="CB60" s="146"/>
      <c r="CC60" s="146"/>
      <c r="CD60" s="146"/>
      <c r="CE60" s="146"/>
      <c r="CF60" s="146"/>
      <c r="CG60" s="146"/>
      <c r="CH60" s="146"/>
      <c r="CI60" s="146"/>
      <c r="CJ60" s="146"/>
      <c r="CK60" s="146"/>
      <c r="CL60" s="146"/>
      <c r="CM60" s="146"/>
      <c r="CN60" s="146"/>
      <c r="CO60" s="146"/>
      <c r="CP60" s="146"/>
      <c r="CQ60" s="146"/>
      <c r="CR60" s="146"/>
      <c r="CS60" s="146"/>
      <c r="CT60" s="146"/>
      <c r="CU60" s="146"/>
      <c r="CV60" s="146"/>
      <c r="CW60" s="146"/>
      <c r="CX60" s="146"/>
      <c r="CY60" s="146"/>
      <c r="CZ60" s="146"/>
      <c r="DA60" s="146"/>
      <c r="DB60" s="146"/>
      <c r="DC60" s="146"/>
      <c r="DD60" s="146"/>
      <c r="DE60" s="146"/>
      <c r="DF60" s="146"/>
      <c r="DG60" s="146"/>
      <c r="DH60" s="146"/>
      <c r="DI60" s="146"/>
      <c r="DJ60" s="146"/>
      <c r="DK60" s="146"/>
      <c r="DL60" s="146"/>
      <c r="DM60" s="146"/>
      <c r="DN60" s="146"/>
      <c r="DO60" s="146"/>
      <c r="DP60" s="146"/>
      <c r="DQ60" s="146"/>
      <c r="DR60" s="146"/>
      <c r="DS60" s="146"/>
      <c r="DT60" s="146"/>
      <c r="DU60" s="146"/>
      <c r="DV60" s="146"/>
      <c r="DW60" s="146"/>
      <c r="DX60" s="146"/>
      <c r="DY60" s="146"/>
      <c r="DZ60" s="146"/>
      <c r="EA60" s="146"/>
      <c r="EB60" s="146"/>
      <c r="EC60" s="146"/>
      <c r="ED60" s="146"/>
      <c r="EE60" s="146"/>
      <c r="EF60" s="146"/>
      <c r="EG60" s="146"/>
      <c r="EH60" s="146"/>
      <c r="EI60" s="146"/>
      <c r="EJ60" s="146"/>
      <c r="EK60" s="146"/>
      <c r="EL60" s="146"/>
      <c r="EM60" s="146"/>
      <c r="EN60" s="146"/>
      <c r="EO60" s="146"/>
      <c r="EP60" s="146"/>
      <c r="EQ60" s="146"/>
      <c r="ER60" s="146"/>
      <c r="ES60" s="146"/>
      <c r="ET60" s="146"/>
      <c r="EU60" s="146"/>
      <c r="EV60" s="146"/>
      <c r="EW60" s="146"/>
      <c r="EX60" s="146"/>
      <c r="EY60" s="146"/>
      <c r="EZ60" s="146"/>
      <c r="FA60" s="146"/>
      <c r="FB60" s="146"/>
      <c r="FC60" s="146"/>
      <c r="FD60" s="146"/>
      <c r="FE60" s="146"/>
      <c r="FF60" s="146"/>
      <c r="FG60" s="146"/>
      <c r="FH60" s="146"/>
      <c r="FI60" s="146"/>
      <c r="FJ60" s="146"/>
      <c r="FK60" s="146"/>
      <c r="FL60" s="146"/>
      <c r="FM60" s="146"/>
      <c r="FN60" s="146"/>
      <c r="FO60" s="146"/>
      <c r="FP60" s="146"/>
      <c r="FQ60" s="146"/>
      <c r="FR60" s="146"/>
      <c r="FS60" s="146"/>
      <c r="FT60" s="146"/>
      <c r="FU60" s="146"/>
      <c r="FV60" s="146"/>
      <c r="FW60" s="146"/>
      <c r="FX60" s="146"/>
      <c r="FY60" s="146"/>
      <c r="FZ60" s="146"/>
      <c r="GA60" s="146"/>
      <c r="GB60" s="146"/>
      <c r="GC60" s="146"/>
      <c r="GD60" s="146"/>
      <c r="GE60" s="146"/>
      <c r="GF60" s="146"/>
      <c r="GG60" s="146"/>
      <c r="GH60" s="146"/>
      <c r="GI60" s="146"/>
      <c r="GJ60" s="146"/>
      <c r="GK60" s="146"/>
      <c r="GL60" s="146"/>
      <c r="GM60" s="146"/>
      <c r="GN60" s="146"/>
      <c r="GO60" s="146"/>
      <c r="GP60" s="146"/>
      <c r="GQ60" s="146"/>
      <c r="GR60" s="146"/>
      <c r="GS60" s="146"/>
      <c r="GT60" s="146"/>
      <c r="GU60" s="146"/>
      <c r="GV60" s="146"/>
      <c r="GW60" s="146"/>
      <c r="GX60" s="146"/>
      <c r="GY60" s="146"/>
      <c r="GZ60" s="146"/>
      <c r="HA60" s="146"/>
      <c r="HB60" s="146"/>
      <c r="HC60" s="146"/>
      <c r="HD60" s="146"/>
      <c r="HE60" s="146"/>
      <c r="HF60" s="146"/>
      <c r="HG60" s="146"/>
      <c r="HH60" s="146"/>
      <c r="HI60" s="146"/>
      <c r="HJ60" s="146"/>
      <c r="HK60" s="146"/>
      <c r="HL60" s="146"/>
      <c r="HM60" s="146"/>
      <c r="HN60" s="146"/>
      <c r="HO60" s="146"/>
      <c r="HP60" s="146"/>
      <c r="HQ60" s="146"/>
      <c r="HR60" s="146"/>
      <c r="HS60" s="146"/>
      <c r="HT60" s="146"/>
      <c r="HU60" s="146"/>
      <c r="HV60" s="146"/>
      <c r="HW60" s="146"/>
      <c r="HX60" s="146"/>
      <c r="HY60" s="146"/>
      <c r="HZ60" s="146"/>
      <c r="IA60" s="146"/>
    </row>
    <row r="61" spans="1:235" s="163" customFormat="1" ht="12.75" customHeight="1" x14ac:dyDescent="0.25">
      <c r="A61" s="162"/>
      <c r="B61" s="180" t="s">
        <v>114</v>
      </c>
      <c r="C61" s="181" t="s">
        <v>101</v>
      </c>
      <c r="D61" s="182">
        <v>6</v>
      </c>
      <c r="E61" s="181" t="s">
        <v>80</v>
      </c>
      <c r="F61" s="183">
        <v>27817.382879999997</v>
      </c>
      <c r="G61" s="184">
        <f>+F61*D61</f>
        <v>166904.29728</v>
      </c>
      <c r="H61" s="134"/>
      <c r="I61" s="146"/>
      <c r="J61" s="146"/>
      <c r="K61" s="146"/>
      <c r="L61" s="146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46"/>
      <c r="Z61" s="146"/>
      <c r="AA61" s="146"/>
      <c r="AB61" s="146"/>
      <c r="AC61" s="146"/>
      <c r="AD61" s="146"/>
      <c r="AE61" s="146"/>
      <c r="AF61" s="146"/>
      <c r="AG61" s="146"/>
      <c r="AH61" s="146"/>
      <c r="AI61" s="146"/>
      <c r="AJ61" s="146"/>
      <c r="AK61" s="146"/>
      <c r="AL61" s="146"/>
      <c r="AM61" s="146"/>
      <c r="AN61" s="146"/>
      <c r="AO61" s="146"/>
      <c r="AP61" s="146"/>
      <c r="AQ61" s="146"/>
      <c r="AR61" s="146"/>
      <c r="AS61" s="146"/>
      <c r="AT61" s="146"/>
      <c r="AU61" s="146"/>
      <c r="AV61" s="146"/>
      <c r="AW61" s="146"/>
      <c r="AX61" s="146"/>
      <c r="AY61" s="146"/>
      <c r="AZ61" s="146"/>
      <c r="BA61" s="146"/>
      <c r="BB61" s="146"/>
      <c r="BC61" s="146"/>
      <c r="BD61" s="146"/>
      <c r="BE61" s="146"/>
      <c r="BF61" s="146"/>
      <c r="BG61" s="146"/>
      <c r="BH61" s="146"/>
      <c r="BI61" s="146"/>
      <c r="BJ61" s="146"/>
      <c r="BK61" s="146"/>
      <c r="BL61" s="146"/>
      <c r="BM61" s="146"/>
      <c r="BN61" s="146"/>
      <c r="BO61" s="146"/>
      <c r="BP61" s="146"/>
      <c r="BQ61" s="146"/>
      <c r="BR61" s="146"/>
      <c r="BS61" s="146"/>
      <c r="BT61" s="146"/>
      <c r="BU61" s="146"/>
      <c r="BV61" s="146"/>
      <c r="BW61" s="146"/>
      <c r="BX61" s="146"/>
      <c r="BY61" s="146"/>
      <c r="BZ61" s="146"/>
      <c r="CA61" s="146"/>
      <c r="CB61" s="146"/>
      <c r="CC61" s="146"/>
      <c r="CD61" s="146"/>
      <c r="CE61" s="146"/>
      <c r="CF61" s="146"/>
      <c r="CG61" s="146"/>
      <c r="CH61" s="146"/>
      <c r="CI61" s="146"/>
      <c r="CJ61" s="146"/>
      <c r="CK61" s="146"/>
      <c r="CL61" s="146"/>
      <c r="CM61" s="146"/>
      <c r="CN61" s="146"/>
      <c r="CO61" s="146"/>
      <c r="CP61" s="146"/>
      <c r="CQ61" s="146"/>
      <c r="CR61" s="146"/>
      <c r="CS61" s="146"/>
      <c r="CT61" s="146"/>
      <c r="CU61" s="146"/>
      <c r="CV61" s="146"/>
      <c r="CW61" s="146"/>
      <c r="CX61" s="146"/>
      <c r="CY61" s="146"/>
      <c r="CZ61" s="146"/>
      <c r="DA61" s="146"/>
      <c r="DB61" s="146"/>
      <c r="DC61" s="146"/>
      <c r="DD61" s="146"/>
      <c r="DE61" s="146"/>
      <c r="DF61" s="146"/>
      <c r="DG61" s="146"/>
      <c r="DH61" s="146"/>
      <c r="DI61" s="146"/>
      <c r="DJ61" s="146"/>
      <c r="DK61" s="146"/>
      <c r="DL61" s="146"/>
      <c r="DM61" s="146"/>
      <c r="DN61" s="146"/>
      <c r="DO61" s="146"/>
      <c r="DP61" s="146"/>
      <c r="DQ61" s="146"/>
      <c r="DR61" s="146"/>
      <c r="DS61" s="146"/>
      <c r="DT61" s="146"/>
      <c r="DU61" s="146"/>
      <c r="DV61" s="146"/>
      <c r="DW61" s="146"/>
      <c r="DX61" s="146"/>
      <c r="DY61" s="146"/>
      <c r="DZ61" s="146"/>
      <c r="EA61" s="146"/>
      <c r="EB61" s="146"/>
      <c r="EC61" s="146"/>
      <c r="ED61" s="146"/>
      <c r="EE61" s="146"/>
      <c r="EF61" s="146"/>
      <c r="EG61" s="146"/>
      <c r="EH61" s="146"/>
      <c r="EI61" s="146"/>
      <c r="EJ61" s="146"/>
      <c r="EK61" s="146"/>
      <c r="EL61" s="146"/>
      <c r="EM61" s="146"/>
      <c r="EN61" s="146"/>
      <c r="EO61" s="146"/>
      <c r="EP61" s="146"/>
      <c r="EQ61" s="146"/>
      <c r="ER61" s="146"/>
      <c r="ES61" s="146"/>
      <c r="ET61" s="146"/>
      <c r="EU61" s="146"/>
      <c r="EV61" s="146"/>
      <c r="EW61" s="146"/>
      <c r="EX61" s="146"/>
      <c r="EY61" s="146"/>
      <c r="EZ61" s="146"/>
      <c r="FA61" s="146"/>
      <c r="FB61" s="146"/>
      <c r="FC61" s="146"/>
      <c r="FD61" s="146"/>
      <c r="FE61" s="146"/>
      <c r="FF61" s="146"/>
      <c r="FG61" s="146"/>
      <c r="FH61" s="146"/>
      <c r="FI61" s="146"/>
      <c r="FJ61" s="146"/>
      <c r="FK61" s="146"/>
      <c r="FL61" s="146"/>
      <c r="FM61" s="146"/>
      <c r="FN61" s="146"/>
      <c r="FO61" s="146"/>
      <c r="FP61" s="146"/>
      <c r="FQ61" s="146"/>
      <c r="FR61" s="146"/>
      <c r="FS61" s="146"/>
      <c r="FT61" s="146"/>
      <c r="FU61" s="146"/>
      <c r="FV61" s="146"/>
      <c r="FW61" s="146"/>
      <c r="FX61" s="146"/>
      <c r="FY61" s="146"/>
      <c r="FZ61" s="146"/>
      <c r="GA61" s="146"/>
      <c r="GB61" s="146"/>
      <c r="GC61" s="146"/>
      <c r="GD61" s="146"/>
      <c r="GE61" s="146"/>
      <c r="GF61" s="146"/>
      <c r="GG61" s="146"/>
      <c r="GH61" s="146"/>
      <c r="GI61" s="146"/>
      <c r="GJ61" s="146"/>
      <c r="GK61" s="146"/>
      <c r="GL61" s="146"/>
      <c r="GM61" s="146"/>
      <c r="GN61" s="146"/>
      <c r="GO61" s="146"/>
      <c r="GP61" s="146"/>
      <c r="GQ61" s="146"/>
      <c r="GR61" s="146"/>
      <c r="GS61" s="146"/>
      <c r="GT61" s="146"/>
      <c r="GU61" s="146"/>
      <c r="GV61" s="146"/>
      <c r="GW61" s="146"/>
      <c r="GX61" s="146"/>
      <c r="GY61" s="146"/>
      <c r="GZ61" s="146"/>
      <c r="HA61" s="146"/>
      <c r="HB61" s="146"/>
      <c r="HC61" s="146"/>
      <c r="HD61" s="146"/>
      <c r="HE61" s="146"/>
      <c r="HF61" s="146"/>
      <c r="HG61" s="146"/>
      <c r="HH61" s="146"/>
      <c r="HI61" s="146"/>
      <c r="HJ61" s="146"/>
      <c r="HK61" s="146"/>
      <c r="HL61" s="146"/>
      <c r="HM61" s="146"/>
      <c r="HN61" s="146"/>
      <c r="HO61" s="146"/>
      <c r="HP61" s="146"/>
      <c r="HQ61" s="146"/>
      <c r="HR61" s="146"/>
      <c r="HS61" s="146"/>
      <c r="HT61" s="146"/>
      <c r="HU61" s="146"/>
      <c r="HV61" s="146"/>
      <c r="HW61" s="146"/>
      <c r="HX61" s="146"/>
      <c r="HY61" s="146"/>
      <c r="HZ61" s="146"/>
      <c r="IA61" s="146"/>
    </row>
    <row r="62" spans="1:235" ht="13.5" customHeight="1" x14ac:dyDescent="0.25">
      <c r="A62" s="5"/>
      <c r="B62" s="49" t="s">
        <v>34</v>
      </c>
      <c r="C62" s="50"/>
      <c r="D62" s="50"/>
      <c r="E62" s="50"/>
      <c r="F62" s="157"/>
      <c r="G62" s="159">
        <f>G45+G46+G47+G48+G49+G50+G52+G53+G54+G55+G57+G59+G60+G61</f>
        <v>2130157.2193689998</v>
      </c>
      <c r="H62" s="141"/>
    </row>
    <row r="63" spans="1:235" ht="12" customHeight="1" x14ac:dyDescent="0.25">
      <c r="A63" s="2"/>
      <c r="B63" s="41"/>
      <c r="C63" s="42"/>
      <c r="D63" s="42"/>
      <c r="E63" s="51"/>
      <c r="F63" s="43"/>
      <c r="G63" s="150"/>
      <c r="H63" s="136"/>
    </row>
    <row r="64" spans="1:235" ht="12" customHeight="1" x14ac:dyDescent="0.25">
      <c r="A64" s="5"/>
      <c r="B64" s="30" t="s">
        <v>35</v>
      </c>
      <c r="C64" s="31"/>
      <c r="D64" s="32"/>
      <c r="E64" s="32"/>
      <c r="F64" s="33"/>
      <c r="G64" s="149"/>
      <c r="H64" s="132"/>
    </row>
    <row r="65" spans="1:8" ht="24" customHeight="1" x14ac:dyDescent="0.25">
      <c r="A65" s="5"/>
      <c r="B65" s="44" t="s">
        <v>36</v>
      </c>
      <c r="C65" s="45" t="s">
        <v>29</v>
      </c>
      <c r="D65" s="45" t="s">
        <v>30</v>
      </c>
      <c r="E65" s="44" t="s">
        <v>17</v>
      </c>
      <c r="F65" s="154" t="s">
        <v>18</v>
      </c>
      <c r="G65" s="156" t="s">
        <v>19</v>
      </c>
      <c r="H65" s="137"/>
    </row>
    <row r="66" spans="1:8" ht="16.5" customHeight="1" x14ac:dyDescent="0.25">
      <c r="A66" s="65"/>
      <c r="B66" s="104" t="s">
        <v>115</v>
      </c>
      <c r="C66" s="48" t="s">
        <v>116</v>
      </c>
      <c r="D66" s="114">
        <v>15</v>
      </c>
      <c r="E66" s="26" t="s">
        <v>106</v>
      </c>
      <c r="F66" s="121">
        <v>34239.1388544</v>
      </c>
      <c r="G66" s="161">
        <f>D66*F66</f>
        <v>513587.08281599998</v>
      </c>
      <c r="H66" s="142"/>
    </row>
    <row r="67" spans="1:8" ht="16.5" customHeight="1" x14ac:dyDescent="0.25">
      <c r="A67" s="65"/>
      <c r="B67" s="104" t="s">
        <v>117</v>
      </c>
      <c r="C67" s="48" t="s">
        <v>118</v>
      </c>
      <c r="D67" s="114">
        <v>300</v>
      </c>
      <c r="E67" s="26" t="s">
        <v>119</v>
      </c>
      <c r="F67" s="121">
        <v>212.92996799999997</v>
      </c>
      <c r="G67" s="161">
        <f>D67*F67</f>
        <v>63878.990399999995</v>
      </c>
      <c r="H67" s="142"/>
    </row>
    <row r="68" spans="1:8" ht="12.75" customHeight="1" x14ac:dyDescent="0.25">
      <c r="A68" s="18"/>
      <c r="B68" s="164" t="s">
        <v>120</v>
      </c>
      <c r="C68" s="165" t="s">
        <v>118</v>
      </c>
      <c r="D68" s="166">
        <v>1352</v>
      </c>
      <c r="E68" s="167" t="s">
        <v>121</v>
      </c>
      <c r="F68" s="168">
        <v>200.68799999999999</v>
      </c>
      <c r="G68" s="169">
        <v>189280</v>
      </c>
      <c r="H68" s="142"/>
    </row>
    <row r="69" spans="1:8" ht="12.75" customHeight="1" x14ac:dyDescent="0.25">
      <c r="A69" s="65"/>
      <c r="B69" s="174" t="s">
        <v>128</v>
      </c>
      <c r="C69" s="175" t="s">
        <v>129</v>
      </c>
      <c r="D69" s="161">
        <v>2</v>
      </c>
      <c r="E69" s="176" t="s">
        <v>130</v>
      </c>
      <c r="F69" s="152">
        <v>199621.845</v>
      </c>
      <c r="G69" s="161">
        <f>D69*F69</f>
        <v>399243.69</v>
      </c>
      <c r="H69" s="142"/>
    </row>
    <row r="70" spans="1:8" ht="13.5" customHeight="1" x14ac:dyDescent="0.25">
      <c r="A70" s="5"/>
      <c r="B70" s="170" t="s">
        <v>37</v>
      </c>
      <c r="C70" s="171"/>
      <c r="D70" s="171"/>
      <c r="E70" s="171"/>
      <c r="F70" s="172"/>
      <c r="G70" s="173">
        <f>G66+G67+G68+G69</f>
        <v>1165989.7632160001</v>
      </c>
      <c r="H70" s="141"/>
    </row>
    <row r="71" spans="1:8" ht="12" customHeight="1" x14ac:dyDescent="0.25">
      <c r="A71" s="2"/>
      <c r="B71" s="68"/>
      <c r="C71" s="68"/>
      <c r="D71" s="68"/>
      <c r="E71" s="68"/>
      <c r="F71" s="69"/>
      <c r="G71" s="160"/>
      <c r="H71" s="136"/>
    </row>
    <row r="72" spans="1:8" ht="12" customHeight="1" x14ac:dyDescent="0.25">
      <c r="A72" s="65"/>
      <c r="B72" s="70" t="s">
        <v>38</v>
      </c>
      <c r="C72" s="71"/>
      <c r="D72" s="71"/>
      <c r="E72" s="71"/>
      <c r="F72" s="71"/>
      <c r="G72" s="72">
        <f>G26+G31+G40+G62+G70</f>
        <v>7303963.6225850005</v>
      </c>
      <c r="H72" s="143"/>
    </row>
    <row r="73" spans="1:8" ht="12" customHeight="1" x14ac:dyDescent="0.25">
      <c r="A73" s="65"/>
      <c r="B73" s="73" t="s">
        <v>39</v>
      </c>
      <c r="C73" s="53"/>
      <c r="D73" s="53"/>
      <c r="E73" s="53"/>
      <c r="F73" s="53"/>
      <c r="G73" s="74">
        <f>G72*0.05</f>
        <v>365198.18112925004</v>
      </c>
      <c r="H73" s="143"/>
    </row>
    <row r="74" spans="1:8" ht="12" customHeight="1" x14ac:dyDescent="0.25">
      <c r="A74" s="65"/>
      <c r="B74" s="75" t="s">
        <v>40</v>
      </c>
      <c r="C74" s="52"/>
      <c r="D74" s="52"/>
      <c r="E74" s="52"/>
      <c r="F74" s="52"/>
      <c r="G74" s="76">
        <f>G73+G72</f>
        <v>7669161.8037142502</v>
      </c>
      <c r="H74" s="143"/>
    </row>
    <row r="75" spans="1:8" ht="12" customHeight="1" x14ac:dyDescent="0.25">
      <c r="A75" s="65"/>
      <c r="B75" s="73" t="s">
        <v>41</v>
      </c>
      <c r="C75" s="53"/>
      <c r="D75" s="53"/>
      <c r="E75" s="53"/>
      <c r="F75" s="53"/>
      <c r="G75" s="74">
        <f>G12</f>
        <v>36000000</v>
      </c>
      <c r="H75" s="143"/>
    </row>
    <row r="76" spans="1:8" ht="12" customHeight="1" x14ac:dyDescent="0.25">
      <c r="A76" s="65"/>
      <c r="B76" s="77" t="s">
        <v>42</v>
      </c>
      <c r="C76" s="78"/>
      <c r="D76" s="78"/>
      <c r="E76" s="78"/>
      <c r="F76" s="78"/>
      <c r="G76" s="79">
        <f>G75-G74</f>
        <v>28330838.196285751</v>
      </c>
      <c r="H76" s="143"/>
    </row>
    <row r="77" spans="1:8" ht="12" customHeight="1" x14ac:dyDescent="0.25">
      <c r="A77" s="65"/>
      <c r="B77" s="66" t="s">
        <v>43</v>
      </c>
      <c r="C77" s="67"/>
      <c r="D77" s="67"/>
      <c r="E77" s="67"/>
      <c r="F77" s="67"/>
      <c r="G77" s="62"/>
      <c r="H77" s="143"/>
    </row>
    <row r="78" spans="1:8" ht="12.75" customHeight="1" thickBot="1" x14ac:dyDescent="0.3">
      <c r="A78" s="65"/>
      <c r="B78" s="80"/>
      <c r="C78" s="67"/>
      <c r="D78" s="67"/>
      <c r="E78" s="67"/>
      <c r="F78" s="67"/>
      <c r="G78" s="62"/>
      <c r="H78" s="143"/>
    </row>
    <row r="79" spans="1:8" ht="12" customHeight="1" x14ac:dyDescent="0.25">
      <c r="A79" s="65"/>
      <c r="B79" s="92" t="s">
        <v>44</v>
      </c>
      <c r="C79" s="93"/>
      <c r="D79" s="93"/>
      <c r="E79" s="93"/>
      <c r="F79" s="94"/>
      <c r="G79" s="62"/>
      <c r="H79" s="143"/>
    </row>
    <row r="80" spans="1:8" ht="12" customHeight="1" x14ac:dyDescent="0.25">
      <c r="A80" s="65"/>
      <c r="B80" s="95" t="s">
        <v>45</v>
      </c>
      <c r="C80" s="64"/>
      <c r="D80" s="64"/>
      <c r="E80" s="64"/>
      <c r="F80" s="96"/>
      <c r="G80" s="62"/>
      <c r="H80" s="143"/>
    </row>
    <row r="81" spans="1:8" ht="12" customHeight="1" x14ac:dyDescent="0.25">
      <c r="A81" s="65"/>
      <c r="B81" s="95" t="s">
        <v>46</v>
      </c>
      <c r="C81" s="64"/>
      <c r="D81" s="64"/>
      <c r="E81" s="64"/>
      <c r="F81" s="96"/>
      <c r="G81" s="62"/>
      <c r="H81" s="143"/>
    </row>
    <row r="82" spans="1:8" ht="12" customHeight="1" x14ac:dyDescent="0.25">
      <c r="A82" s="65"/>
      <c r="B82" s="95" t="s">
        <v>47</v>
      </c>
      <c r="C82" s="64"/>
      <c r="D82" s="64"/>
      <c r="E82" s="64"/>
      <c r="F82" s="96"/>
      <c r="G82" s="62"/>
      <c r="H82" s="143"/>
    </row>
    <row r="83" spans="1:8" ht="12" customHeight="1" x14ac:dyDescent="0.25">
      <c r="A83" s="65"/>
      <c r="B83" s="95" t="s">
        <v>48</v>
      </c>
      <c r="C83" s="64"/>
      <c r="D83" s="64"/>
      <c r="E83" s="64"/>
      <c r="F83" s="96"/>
      <c r="G83" s="62"/>
      <c r="H83" s="143"/>
    </row>
    <row r="84" spans="1:8" ht="12" customHeight="1" x14ac:dyDescent="0.25">
      <c r="A84" s="65"/>
      <c r="B84" s="95" t="s">
        <v>49</v>
      </c>
      <c r="C84" s="64"/>
      <c r="D84" s="64"/>
      <c r="E84" s="64"/>
      <c r="F84" s="96"/>
      <c r="G84" s="62"/>
      <c r="H84" s="143"/>
    </row>
    <row r="85" spans="1:8" ht="12.75" customHeight="1" thickBot="1" x14ac:dyDescent="0.3">
      <c r="A85" s="65"/>
      <c r="B85" s="97" t="s">
        <v>50</v>
      </c>
      <c r="C85" s="98"/>
      <c r="D85" s="98"/>
      <c r="E85" s="98"/>
      <c r="F85" s="99"/>
      <c r="G85" s="62"/>
      <c r="H85" s="143"/>
    </row>
    <row r="86" spans="1:8" ht="12.75" customHeight="1" x14ac:dyDescent="0.25">
      <c r="A86" s="65"/>
      <c r="B86" s="90"/>
      <c r="C86" s="64"/>
      <c r="D86" s="64"/>
      <c r="E86" s="64"/>
      <c r="F86" s="64"/>
      <c r="G86" s="62"/>
      <c r="H86" s="143"/>
    </row>
    <row r="87" spans="1:8" ht="15" customHeight="1" thickBot="1" x14ac:dyDescent="0.3">
      <c r="A87" s="65"/>
      <c r="B87" s="202" t="s">
        <v>51</v>
      </c>
      <c r="C87" s="203"/>
      <c r="D87" s="89"/>
      <c r="E87" s="55"/>
      <c r="F87" s="55"/>
      <c r="G87" s="62"/>
      <c r="H87" s="143"/>
    </row>
    <row r="88" spans="1:8" ht="12" customHeight="1" x14ac:dyDescent="0.25">
      <c r="A88" s="65"/>
      <c r="B88" s="82" t="s">
        <v>36</v>
      </c>
      <c r="C88" s="56" t="s">
        <v>52</v>
      </c>
      <c r="D88" s="83" t="s">
        <v>53</v>
      </c>
      <c r="E88" s="55"/>
      <c r="F88" s="55"/>
      <c r="G88" s="62"/>
      <c r="H88" s="143"/>
    </row>
    <row r="89" spans="1:8" ht="12" customHeight="1" x14ac:dyDescent="0.25">
      <c r="A89" s="65"/>
      <c r="B89" s="84" t="s">
        <v>54</v>
      </c>
      <c r="C89" s="57">
        <f>G26</f>
        <v>1980000</v>
      </c>
      <c r="D89" s="85">
        <f>(C89/C95)</f>
        <v>0.25817684522460677</v>
      </c>
      <c r="E89" s="55"/>
      <c r="F89" s="55"/>
      <c r="G89" s="62"/>
      <c r="H89" s="143"/>
    </row>
    <row r="90" spans="1:8" ht="12" customHeight="1" x14ac:dyDescent="0.25">
      <c r="A90" s="65"/>
      <c r="B90" s="84" t="s">
        <v>55</v>
      </c>
      <c r="C90" s="58">
        <v>0</v>
      </c>
      <c r="D90" s="85">
        <v>0</v>
      </c>
      <c r="E90" s="55"/>
      <c r="F90" s="55"/>
      <c r="G90" s="62"/>
      <c r="H90" s="143"/>
    </row>
    <row r="91" spans="1:8" ht="12" customHeight="1" x14ac:dyDescent="0.25">
      <c r="A91" s="65"/>
      <c r="B91" s="84" t="s">
        <v>56</v>
      </c>
      <c r="C91" s="57">
        <f>G40</f>
        <v>2027816.6400000001</v>
      </c>
      <c r="D91" s="85">
        <f>(C91/C95)</f>
        <v>0.26441176909553643</v>
      </c>
      <c r="E91" s="55"/>
      <c r="F91" s="55"/>
      <c r="G91" s="62"/>
      <c r="H91" s="143"/>
    </row>
    <row r="92" spans="1:8" ht="12" customHeight="1" x14ac:dyDescent="0.25">
      <c r="A92" s="65"/>
      <c r="B92" s="84" t="s">
        <v>28</v>
      </c>
      <c r="C92" s="57">
        <f>G62</f>
        <v>2130157.2193689998</v>
      </c>
      <c r="D92" s="85">
        <f>(C92/C95)</f>
        <v>0.27775619733793383</v>
      </c>
      <c r="E92" s="55"/>
      <c r="F92" s="55"/>
      <c r="G92" s="62"/>
      <c r="H92" s="143"/>
    </row>
    <row r="93" spans="1:8" ht="12" customHeight="1" x14ac:dyDescent="0.25">
      <c r="A93" s="65"/>
      <c r="B93" s="84" t="s">
        <v>57</v>
      </c>
      <c r="C93" s="59">
        <f>G70</f>
        <v>1165989.7632160001</v>
      </c>
      <c r="D93" s="85">
        <f>(C93/C95)</f>
        <v>0.15203614072287533</v>
      </c>
      <c r="E93" s="61"/>
      <c r="F93" s="61"/>
      <c r="G93" s="62"/>
      <c r="H93" s="143"/>
    </row>
    <row r="94" spans="1:8" ht="12" customHeight="1" x14ac:dyDescent="0.25">
      <c r="A94" s="65"/>
      <c r="B94" s="84" t="s">
        <v>58</v>
      </c>
      <c r="C94" s="59">
        <f>G73</f>
        <v>365198.18112925004</v>
      </c>
      <c r="D94" s="85">
        <f>(C94/C95)</f>
        <v>4.7619047619047623E-2</v>
      </c>
      <c r="E94" s="61"/>
      <c r="F94" s="61"/>
      <c r="G94" s="62"/>
      <c r="H94" s="143"/>
    </row>
    <row r="95" spans="1:8" ht="12.75" customHeight="1" thickBot="1" x14ac:dyDescent="0.3">
      <c r="A95" s="65"/>
      <c r="B95" s="86" t="s">
        <v>59</v>
      </c>
      <c r="C95" s="87">
        <f>SUM(C89:C94)</f>
        <v>7669161.8037142502</v>
      </c>
      <c r="D95" s="88">
        <f>SUM(D89:D94)</f>
        <v>1</v>
      </c>
      <c r="E95" s="61"/>
      <c r="F95" s="61"/>
      <c r="G95" s="62"/>
      <c r="H95" s="143"/>
    </row>
    <row r="96" spans="1:8" ht="12" customHeight="1" x14ac:dyDescent="0.25">
      <c r="A96" s="65"/>
      <c r="B96" s="80"/>
      <c r="C96" s="67"/>
      <c r="D96" s="67"/>
      <c r="E96" s="67"/>
      <c r="F96" s="67"/>
      <c r="G96" s="62"/>
      <c r="H96" s="143"/>
    </row>
    <row r="97" spans="1:8" ht="12.75" customHeight="1" x14ac:dyDescent="0.25">
      <c r="A97" s="65"/>
      <c r="B97" s="81"/>
      <c r="C97" s="67"/>
      <c r="D97" s="67"/>
      <c r="E97" s="67"/>
      <c r="F97" s="67"/>
      <c r="G97" s="62"/>
      <c r="H97" s="143"/>
    </row>
    <row r="98" spans="1:8" ht="12" customHeight="1" thickBot="1" x14ac:dyDescent="0.3">
      <c r="A98" s="54"/>
      <c r="B98" s="199" t="s">
        <v>122</v>
      </c>
      <c r="C98" s="200"/>
      <c r="D98" s="200"/>
      <c r="E98" s="201"/>
      <c r="F98" s="60"/>
      <c r="G98" s="62"/>
      <c r="H98" s="143"/>
    </row>
    <row r="99" spans="1:8" ht="12" customHeight="1" x14ac:dyDescent="0.25">
      <c r="A99" s="65"/>
      <c r="B99" s="101" t="s">
        <v>123</v>
      </c>
      <c r="C99" s="113">
        <v>6000</v>
      </c>
      <c r="D99" s="113">
        <f>G9</f>
        <v>9000</v>
      </c>
      <c r="E99" s="113">
        <v>12000</v>
      </c>
      <c r="F99" s="100"/>
      <c r="G99" s="63"/>
      <c r="H99" s="144"/>
    </row>
    <row r="100" spans="1:8" ht="12.75" customHeight="1" thickBot="1" x14ac:dyDescent="0.3">
      <c r="A100" s="65"/>
      <c r="B100" s="86" t="s">
        <v>124</v>
      </c>
      <c r="C100" s="87">
        <f>(G74/C99)</f>
        <v>1278.193633952375</v>
      </c>
      <c r="D100" s="87">
        <f>(G74/D99)</f>
        <v>852.12908930158335</v>
      </c>
      <c r="E100" s="102">
        <f>(G74/E99)</f>
        <v>639.09681697618748</v>
      </c>
      <c r="F100" s="100"/>
      <c r="G100" s="63"/>
      <c r="H100" s="144"/>
    </row>
    <row r="101" spans="1:8" ht="15.6" customHeight="1" x14ac:dyDescent="0.25">
      <c r="A101" s="65"/>
      <c r="B101" s="91" t="s">
        <v>60</v>
      </c>
      <c r="C101" s="64"/>
      <c r="D101" s="64"/>
      <c r="E101" s="64"/>
      <c r="F101" s="64"/>
      <c r="G101" s="64"/>
      <c r="H101" s="145"/>
    </row>
  </sheetData>
  <mergeCells count="9">
    <mergeCell ref="E9:F9"/>
    <mergeCell ref="E14:F14"/>
    <mergeCell ref="E15:F15"/>
    <mergeCell ref="B17:G17"/>
    <mergeCell ref="B98:E98"/>
    <mergeCell ref="B87:C87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PALTA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2023-03-28T17:42:14Z</dcterms:modified>
</cp:coreProperties>
</file>