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driguez\Desktop\"/>
    </mc:Choice>
  </mc:AlternateContent>
  <bookViews>
    <workbookView xWindow="0" yWindow="0" windowWidth="15360" windowHeight="7755"/>
  </bookViews>
  <sheets>
    <sheet name="PAPA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2" l="1"/>
  <c r="D92" i="2" l="1"/>
  <c r="E92" i="2" s="1"/>
  <c r="C92" i="2" l="1"/>
  <c r="G57" i="2"/>
  <c r="G56" i="2"/>
  <c r="G55" i="2"/>
  <c r="G53" i="2"/>
  <c r="G26" i="2"/>
  <c r="G25" i="2"/>
  <c r="C83" i="2"/>
  <c r="G63" i="2"/>
  <c r="C86" i="2" s="1"/>
  <c r="G54" i="2"/>
  <c r="G52" i="2"/>
  <c r="G51" i="2"/>
  <c r="G49" i="2"/>
  <c r="G48" i="2"/>
  <c r="G47" i="2"/>
  <c r="G45" i="2"/>
  <c r="G38" i="2"/>
  <c r="G37" i="2"/>
  <c r="G36" i="2"/>
  <c r="G24" i="2"/>
  <c r="G23" i="2"/>
  <c r="G22" i="2"/>
  <c r="G21" i="2"/>
  <c r="G68" i="2"/>
  <c r="G27" i="2" l="1"/>
  <c r="G58" i="2"/>
  <c r="C85" i="2" s="1"/>
  <c r="G40" i="2"/>
  <c r="C84" i="2" s="1"/>
  <c r="G65" i="2" l="1"/>
  <c r="G66" i="2" s="1"/>
  <c r="G67" i="2" s="1"/>
  <c r="C82" i="2"/>
  <c r="C87" i="2" l="1"/>
  <c r="C88" i="2" s="1"/>
  <c r="D85" i="2" s="1"/>
  <c r="E93" i="2"/>
  <c r="D93" i="2"/>
  <c r="C93" i="2"/>
  <c r="G69" i="2"/>
  <c r="D87" i="2" l="1"/>
  <c r="D86" i="2"/>
  <c r="D84" i="2"/>
  <c r="D82" i="2"/>
  <c r="D88" i="2" l="1"/>
</calcChain>
</file>

<file path=xl/sharedStrings.xml><?xml version="1.0" encoding="utf-8"?>
<sst xmlns="http://schemas.openxmlformats.org/spreadsheetml/2006/main" count="150" uniqueCount="101">
  <si>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</si>
  <si>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</si>
  <si>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</si>
  <si>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</si>
  <si>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</si>
  <si>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</si>
  <si>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</si>
  <si>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</si>
  <si>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</si>
  <si>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</si>
  <si>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</si>
  <si>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</si>
  <si>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</si>
  <si>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</si>
  <si>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</si>
  <si>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</si>
  <si>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</si>
  <si>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</si>
  <si>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</si>
  <si>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</si>
  <si>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</si>
  <si>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</si>
  <si>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</si>
  <si>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</si>
  <si>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</si>
  <si>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</si>
  <si>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</si>
  <si>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</si>
  <si>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</si>
  <si>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</si>
  <si>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</si>
  <si>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</si>
  <si>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</si>
  <si>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</si>
  <si>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</si>
  <si>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</si>
  <si>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</si>
  <si>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</si>
  <si>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</si>
  <si>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</si>
  <si>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</si>
  <si>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</si>
  <si>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</si>
  <si>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</si>
  <si>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</si>
  <si>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</si>
  <si>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</si>
  <si>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</si>
  <si>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</si>
  <si>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</si>
  <si>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</si>
  <si>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</si>
  <si>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</si>
  <si>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</si>
  <si>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</si>
  <si>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</si>
  <si>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</si>
  <si>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</si>
  <si>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</si>
  <si>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</si>
  <si>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</si>
  <si>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</si>
  <si>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</si>
  <si>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</si>
  <si>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</si>
  <si>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</si>
  <si>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</si>
  <si>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</si>
  <si>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</si>
  <si>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LOS LAGOS</t>
  </si>
  <si>
    <t>MERCADO INTERNO</t>
  </si>
  <si>
    <t>Nitromag</t>
  </si>
  <si>
    <t>Muriato de Potasio</t>
  </si>
  <si>
    <t>FUNGICIDAS</t>
  </si>
  <si>
    <t>DESIREE</t>
  </si>
  <si>
    <t>Nov-Dic</t>
  </si>
  <si>
    <t>Diciembre</t>
  </si>
  <si>
    <t>Mar-Abr</t>
  </si>
  <si>
    <t>PAPA</t>
  </si>
  <si>
    <t>MEDIA</t>
  </si>
  <si>
    <t>QUELLÓN</t>
  </si>
  <si>
    <t>ENFERMEDADES-HELADAS</t>
  </si>
  <si>
    <t>Desinfección de semillas</t>
  </si>
  <si>
    <t>Sep-Oct</t>
  </si>
  <si>
    <t>Siembra y abonadura</t>
  </si>
  <si>
    <t>Mezcla Fertilizantes y otros</t>
  </si>
  <si>
    <t>Aplicación Biocidas</t>
  </si>
  <si>
    <t>Aporca, limpias, fertilizaciones</t>
  </si>
  <si>
    <t>Cosecha y recolección</t>
  </si>
  <si>
    <t>Agosto</t>
  </si>
  <si>
    <t>Rastraje</t>
  </si>
  <si>
    <t>Ago-Sep</t>
  </si>
  <si>
    <t>Superfosfato triple</t>
  </si>
  <si>
    <t>Round up full 2</t>
  </si>
  <si>
    <t>l</t>
  </si>
  <si>
    <t>Infinito</t>
  </si>
  <si>
    <t>Moxan</t>
  </si>
  <si>
    <t>Bravo</t>
  </si>
  <si>
    <t>Anagran</t>
  </si>
  <si>
    <t xml:space="preserve"> Curzate</t>
  </si>
  <si>
    <r>
      <rPr>
        <b/>
        <u/>
        <sz val="8"/>
        <color indexed="8"/>
        <rFont val="Calibri"/>
        <family val="2"/>
      </rPr>
      <t>Notas</t>
    </r>
    <r>
      <rPr>
        <b/>
        <sz val="8"/>
        <color indexed="8"/>
        <rFont val="Calibri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</si>
</sst>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.00_-;\-* #,##0.00_-;_-* &quot;-&quot;??_-;_-@_-"/>
    <numFmt numFmtId="168" formatCode="_-* #,##0_-;\-* #,##0_-;_-* &quot;-&quot;??_-;_-@_-"/>
  </numFmts>
  <fonts count="11" x14ac:knownFonts="1">
    <font>
      <sz val="11"/>
      <color indexed="8"/>
      <name val="Calibri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8"/>
      <color indexed="9"/>
      <name val="Calibri"/>
      <family val="2"/>
    </font>
    <font>
      <b/>
      <u/>
      <sz val="8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 applyNumberFormat="0" applyFill="0" applyBorder="0" applyProtection="0"/>
    <xf numFmtId="167" fontId="7" fillId="0" borderId="16" applyFont="0" applyFill="0" applyBorder="0" applyAlignment="0" applyProtection="0"/>
  </cellStyleXfs>
  <cellXfs count="142">
    <xf numFmtId="0" fontId="0" fillId="0" borderId="0" xfId="0" applyFont="1" applyAlignment="1"/>
    <xf numFmtId="0" fontId="3" fillId="2" borderId="16" xfId="0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vertical="center"/>
    </xf>
    <xf numFmtId="49" fontId="2" fillId="2" borderId="36" xfId="0" applyNumberFormat="1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2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6" fillId="7" borderId="16" xfId="0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/>
    </xf>
    <xf numFmtId="166" fontId="5" fillId="8" borderId="29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6" fillId="2" borderId="16" xfId="0" applyFont="1" applyFill="1" applyBorder="1" applyAlignment="1">
      <alignment vertical="center"/>
    </xf>
    <xf numFmtId="49" fontId="5" fillId="8" borderId="39" xfId="0" applyNumberFormat="1" applyFont="1" applyFill="1" applyBorder="1" applyAlignment="1">
      <alignment vertical="center"/>
    </xf>
    <xf numFmtId="0" fontId="5" fillId="8" borderId="40" xfId="0" applyNumberFormat="1" applyFont="1" applyFill="1" applyBorder="1" applyAlignment="1">
      <alignment vertical="center"/>
    </xf>
    <xf numFmtId="0" fontId="5" fillId="8" borderId="41" xfId="0" applyNumberFormat="1" applyFont="1" applyFill="1" applyBorder="1" applyAlignment="1">
      <alignment vertical="center"/>
    </xf>
    <xf numFmtId="166" fontId="5" fillId="8" borderId="30" xfId="0" applyNumberFormat="1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/>
    </xf>
    <xf numFmtId="166" fontId="5" fillId="2" borderId="43" xfId="0" applyNumberFormat="1" applyFont="1" applyFill="1" applyBorder="1" applyAlignment="1">
      <alignment vertical="center"/>
    </xf>
    <xf numFmtId="9" fontId="2" fillId="2" borderId="51" xfId="0" applyNumberFormat="1" applyFont="1" applyFill="1" applyBorder="1" applyAlignment="1">
      <alignment vertical="center"/>
    </xf>
    <xf numFmtId="49" fontId="5" fillId="8" borderId="52" xfId="0" applyNumberFormat="1" applyFont="1" applyFill="1" applyBorder="1" applyAlignment="1">
      <alignment vertical="center"/>
    </xf>
    <xf numFmtId="166" fontId="5" fillId="8" borderId="53" xfId="0" applyNumberFormat="1" applyFont="1" applyFill="1" applyBorder="1" applyAlignment="1">
      <alignment vertical="center"/>
    </xf>
    <xf numFmtId="9" fontId="5" fillId="8" borderId="54" xfId="0" applyNumberFormat="1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3" fontId="5" fillId="2" borderId="45" xfId="0" applyNumberFormat="1" applyFont="1" applyFill="1" applyBorder="1" applyAlignment="1">
      <alignment vertical="center"/>
    </xf>
    <xf numFmtId="9" fontId="2" fillId="2" borderId="46" xfId="0" applyNumberFormat="1" applyFont="1" applyFill="1" applyBorder="1" applyAlignment="1">
      <alignment vertical="center"/>
    </xf>
    <xf numFmtId="3" fontId="5" fillId="8" borderId="40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vertical="center" wrapText="1"/>
    </xf>
    <xf numFmtId="0" fontId="8" fillId="10" borderId="61" xfId="0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17" fontId="8" fillId="10" borderId="61" xfId="0" applyNumberFormat="1" applyFont="1" applyFill="1" applyBorder="1" applyAlignment="1">
      <alignment horizontal="right" vertical="center"/>
    </xf>
    <xf numFmtId="168" fontId="8" fillId="10" borderId="61" xfId="1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6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0" fontId="8" fillId="10" borderId="61" xfId="0" applyFont="1" applyFill="1" applyBorder="1" applyAlignment="1" applyProtection="1">
      <alignment horizontal="left" vertical="center"/>
    </xf>
    <xf numFmtId="0" fontId="8" fillId="10" borderId="61" xfId="0" applyFont="1" applyFill="1" applyBorder="1" applyAlignment="1">
      <alignment horizontal="center" vertical="center"/>
    </xf>
    <xf numFmtId="0" fontId="8" fillId="10" borderId="61" xfId="0" applyFont="1" applyFill="1" applyBorder="1" applyAlignment="1" applyProtection="1">
      <alignment horizontal="center" vertical="center"/>
      <protection locked="0"/>
    </xf>
    <xf numFmtId="0" fontId="8" fillId="10" borderId="61" xfId="0" applyFont="1" applyFill="1" applyBorder="1" applyAlignment="1" applyProtection="1">
      <alignment horizontal="center" vertical="center"/>
    </xf>
    <xf numFmtId="168" fontId="8" fillId="10" borderId="61" xfId="1" applyNumberFormat="1" applyFont="1" applyFill="1" applyBorder="1" applyAlignment="1" applyProtection="1">
      <alignment vertical="center"/>
    </xf>
    <xf numFmtId="3" fontId="2" fillId="2" borderId="12" xfId="0" applyNumberFormat="1" applyFont="1" applyFill="1" applyBorder="1" applyAlignment="1">
      <alignment vertical="center"/>
    </xf>
    <xf numFmtId="49" fontId="6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49" fontId="6" fillId="3" borderId="42" xfId="0" applyNumberFormat="1" applyFont="1" applyFill="1" applyBorder="1" applyAlignment="1">
      <alignment horizontal="center" vertical="center"/>
    </xf>
    <xf numFmtId="49" fontId="6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3" fontId="2" fillId="2" borderId="59" xfId="0" applyNumberFormat="1" applyFont="1" applyFill="1" applyBorder="1" applyAlignment="1">
      <alignment vertical="center"/>
    </xf>
    <xf numFmtId="0" fontId="2" fillId="0" borderId="16" xfId="0" applyNumberFormat="1" applyFont="1" applyBorder="1" applyAlignment="1">
      <alignment vertical="center"/>
    </xf>
    <xf numFmtId="168" fontId="8" fillId="10" borderId="61" xfId="1" applyNumberFormat="1" applyFont="1" applyFill="1" applyBorder="1" applyAlignment="1">
      <alignment vertical="center"/>
    </xf>
    <xf numFmtId="0" fontId="8" fillId="10" borderId="61" xfId="0" applyFont="1" applyFill="1" applyBorder="1" applyAlignment="1">
      <alignment horizontal="left" vertical="center"/>
    </xf>
    <xf numFmtId="168" fontId="8" fillId="10" borderId="61" xfId="1" applyNumberFormat="1" applyFont="1" applyFill="1" applyBorder="1" applyAlignment="1" applyProtection="1">
      <alignment vertical="center"/>
      <protection locked="0"/>
    </xf>
    <xf numFmtId="0" fontId="8" fillId="10" borderId="61" xfId="0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vertical="center"/>
    </xf>
    <xf numFmtId="3" fontId="2" fillId="2" borderId="60" xfId="0" applyNumberFormat="1" applyFont="1" applyFill="1" applyBorder="1" applyAlignment="1">
      <alignment vertical="center"/>
    </xf>
    <xf numFmtId="49" fontId="6" fillId="5" borderId="18" xfId="0" applyNumberFormat="1" applyFont="1" applyFill="1" applyBorder="1" applyAlignment="1">
      <alignment vertical="center"/>
    </xf>
    <xf numFmtId="0" fontId="6" fillId="5" borderId="19" xfId="0" applyFont="1" applyFill="1" applyBorder="1" applyAlignment="1">
      <alignment vertical="center"/>
    </xf>
    <xf numFmtId="3" fontId="6" fillId="5" borderId="20" xfId="0" applyNumberFormat="1" applyFont="1" applyFill="1" applyBorder="1" applyAlignment="1">
      <alignment vertical="center"/>
    </xf>
    <xf numFmtId="49" fontId="6" fillId="3" borderId="21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165" fontId="6" fillId="3" borderId="22" xfId="0" applyNumberFormat="1" applyFont="1" applyFill="1" applyBorder="1" applyAlignment="1">
      <alignment vertical="center"/>
    </xf>
    <xf numFmtId="49" fontId="6" fillId="5" borderId="21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165" fontId="6" fillId="5" borderId="22" xfId="0" applyNumberFormat="1" applyFont="1" applyFill="1" applyBorder="1" applyAlignment="1">
      <alignment vertical="center"/>
    </xf>
    <xf numFmtId="49" fontId="6" fillId="5" borderId="23" xfId="0" applyNumberFormat="1" applyFont="1" applyFill="1" applyBorder="1" applyAlignment="1">
      <alignment vertical="center"/>
    </xf>
    <xf numFmtId="0" fontId="6" fillId="5" borderId="24" xfId="0" applyFont="1" applyFill="1" applyBorder="1" applyAlignment="1">
      <alignment vertical="center"/>
    </xf>
    <xf numFmtId="165" fontId="6" fillId="6" borderId="25" xfId="0" applyNumberFormat="1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165" fontId="6" fillId="2" borderId="16" xfId="0" applyNumberFormat="1" applyFont="1" applyFill="1" applyBorder="1" applyAlignment="1">
      <alignment vertical="center"/>
    </xf>
    <xf numFmtId="49" fontId="5" fillId="2" borderId="31" xfId="0" applyNumberFormat="1" applyFont="1" applyFill="1" applyBorder="1" applyAlignment="1">
      <alignment vertical="center"/>
    </xf>
    <xf numFmtId="0" fontId="2" fillId="2" borderId="32" xfId="0" applyFont="1" applyFill="1" applyBorder="1" applyAlignment="1">
      <alignment vertical="center"/>
    </xf>
    <xf numFmtId="165" fontId="6" fillId="2" borderId="33" xfId="0" applyNumberFormat="1" applyFont="1" applyFill="1" applyBorder="1" applyAlignment="1">
      <alignment vertical="center"/>
    </xf>
    <xf numFmtId="165" fontId="6" fillId="2" borderId="35" xfId="0" applyNumberFormat="1" applyFont="1" applyFill="1" applyBorder="1" applyAlignment="1">
      <alignment vertical="center"/>
    </xf>
    <xf numFmtId="0" fontId="2" fillId="2" borderId="37" xfId="0" applyFont="1" applyFill="1" applyBorder="1" applyAlignment="1">
      <alignment vertical="center"/>
    </xf>
    <xf numFmtId="165" fontId="6" fillId="2" borderId="38" xfId="0" applyNumberFormat="1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165" fontId="5" fillId="2" borderId="16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horizontal="right" vertical="center" wrapText="1"/>
    </xf>
    <xf numFmtId="49" fontId="2" fillId="2" borderId="42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vertical="center" wrapText="1"/>
    </xf>
    <xf numFmtId="3" fontId="3" fillId="3" borderId="42" xfId="0" applyNumberFormat="1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49" fontId="2" fillId="2" borderId="42" xfId="0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49" fontId="5" fillId="8" borderId="52" xfId="0" applyNumberFormat="1" applyFont="1" applyFill="1" applyBorder="1" applyAlignment="1">
      <alignment horizontal="center" vertical="center"/>
    </xf>
    <xf numFmtId="49" fontId="5" fillId="8" borderId="53" xfId="0" applyNumberFormat="1" applyFont="1" applyFill="1" applyBorder="1" applyAlignment="1">
      <alignment horizontal="center" vertical="center"/>
    </xf>
    <xf numFmtId="49" fontId="2" fillId="8" borderId="54" xfId="0" applyNumberFormat="1" applyFont="1" applyFill="1" applyBorder="1" applyAlignment="1">
      <alignment horizontal="center" vertical="center"/>
    </xf>
    <xf numFmtId="0" fontId="2" fillId="7" borderId="16" xfId="0" applyFont="1" applyFill="1" applyBorder="1" applyAlignment="1">
      <alignment horizontal="center" vertical="center"/>
    </xf>
    <xf numFmtId="165" fontId="6" fillId="2" borderId="16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4" fillId="9" borderId="47" xfId="0" applyNumberFormat="1" applyFont="1" applyFill="1" applyBorder="1" applyAlignment="1">
      <alignment horizontal="center" vertical="center"/>
    </xf>
    <xf numFmtId="49" fontId="4" fillId="9" borderId="48" xfId="0" applyNumberFormat="1" applyFont="1" applyFill="1" applyBorder="1" applyAlignment="1">
      <alignment horizontal="center" vertical="center"/>
    </xf>
    <xf numFmtId="49" fontId="4" fillId="9" borderId="49" xfId="0" applyNumberFormat="1" applyFont="1" applyFill="1" applyBorder="1" applyAlignment="1">
      <alignment horizontal="center" vertical="center"/>
    </xf>
    <xf numFmtId="49" fontId="9" fillId="3" borderId="6" xfId="0" applyNumberFormat="1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374650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4"/>
  <sheetViews>
    <sheetView tabSelected="1" topLeftCell="A80" zoomScaleNormal="100" workbookViewId="0">
      <selection activeCell="F108" sqref="F108"/>
    </sheetView>
  </sheetViews>
  <sheetFormatPr baseColWidth="10" defaultColWidth="10.85546875" defaultRowHeight="11.25" customHeight="1" x14ac:dyDescent="0.25"/>
  <cols>
    <col min="1" max="1" width="4.42578125" style="30" customWidth="1"/>
    <col min="2" max="2" width="23.140625" style="30" customWidth="1"/>
    <col min="3" max="3" width="19.42578125" style="30" customWidth="1"/>
    <col min="4" max="4" width="9.42578125" style="30" customWidth="1"/>
    <col min="5" max="5" width="14.42578125" style="30" customWidth="1"/>
    <col min="6" max="6" width="11" style="30" customWidth="1"/>
    <col min="7" max="7" width="18.28515625" style="30" customWidth="1"/>
    <col min="8" max="255" width="10.85546875" style="30" customWidth="1"/>
    <col min="256" max="16384" width="10.85546875" style="31"/>
  </cols>
  <sheetData>
    <row r="1" spans="1:7" ht="15" customHeight="1" x14ac:dyDescent="0.25">
      <c r="A1" s="29"/>
      <c r="B1" s="29"/>
      <c r="C1" s="29"/>
      <c r="D1" s="29"/>
      <c r="E1" s="29"/>
      <c r="F1" s="29"/>
      <c r="G1" s="29"/>
    </row>
    <row r="2" spans="1:7" ht="15" customHeight="1" x14ac:dyDescent="0.25">
      <c r="A2" s="29"/>
      <c r="B2" s="29"/>
      <c r="C2" s="29"/>
      <c r="D2" s="29"/>
      <c r="E2" s="29"/>
      <c r="F2" s="29"/>
      <c r="G2" s="29"/>
    </row>
    <row r="3" spans="1:7" ht="15" customHeight="1" x14ac:dyDescent="0.25">
      <c r="A3" s="29"/>
      <c r="B3" s="29"/>
      <c r="C3" s="29"/>
      <c r="D3" s="29"/>
      <c r="E3" s="29"/>
      <c r="F3" s="29"/>
      <c r="G3" s="29"/>
    </row>
    <row r="4" spans="1:7" ht="15" customHeight="1" x14ac:dyDescent="0.25">
      <c r="A4" s="29"/>
      <c r="B4" s="29"/>
      <c r="C4" s="29"/>
      <c r="D4" s="29"/>
      <c r="E4" s="29"/>
      <c r="F4" s="29"/>
      <c r="G4" s="29"/>
    </row>
    <row r="5" spans="1:7" ht="15" customHeight="1" x14ac:dyDescent="0.25">
      <c r="A5" s="29"/>
      <c r="B5" s="29"/>
      <c r="C5" s="29"/>
      <c r="D5" s="29"/>
      <c r="E5" s="29"/>
      <c r="F5" s="29"/>
      <c r="G5" s="29"/>
    </row>
    <row r="6" spans="1:7" ht="15" customHeight="1" x14ac:dyDescent="0.25">
      <c r="A6" s="29"/>
      <c r="B6" s="29"/>
      <c r="C6" s="29"/>
      <c r="D6" s="29"/>
      <c r="E6" s="29"/>
      <c r="F6" s="29"/>
      <c r="G6" s="29"/>
    </row>
    <row r="7" spans="1:7" ht="15" customHeight="1" x14ac:dyDescent="0.25">
      <c r="A7" s="29"/>
      <c r="B7" s="29"/>
      <c r="C7" s="29"/>
      <c r="D7" s="29"/>
      <c r="E7" s="29"/>
      <c r="F7" s="29"/>
      <c r="G7" s="29"/>
    </row>
    <row r="8" spans="1:7" ht="15" customHeight="1" x14ac:dyDescent="0.25">
      <c r="A8" s="29"/>
      <c r="B8" s="32"/>
      <c r="C8" s="33"/>
      <c r="D8" s="29"/>
      <c r="E8" s="33"/>
      <c r="F8" s="33"/>
      <c r="G8" s="33"/>
    </row>
    <row r="9" spans="1:7" ht="12" customHeight="1" x14ac:dyDescent="0.25">
      <c r="A9" s="34"/>
      <c r="B9" s="35" t="s">
        <v>0</v>
      </c>
      <c r="C9" s="36" t="s">
        <v>78</v>
      </c>
      <c r="D9" s="37"/>
      <c r="E9" s="136" t="s">
        <v>1</v>
      </c>
      <c r="F9" s="137"/>
      <c r="G9" s="36">
        <v>350</v>
      </c>
    </row>
    <row r="10" spans="1:7" ht="38.25" customHeight="1" x14ac:dyDescent="0.25">
      <c r="A10" s="34"/>
      <c r="B10" s="102" t="s">
        <v>2</v>
      </c>
      <c r="C10" s="36" t="s">
        <v>74</v>
      </c>
      <c r="D10" s="37"/>
      <c r="E10" s="138" t="s">
        <v>3</v>
      </c>
      <c r="F10" s="139"/>
      <c r="G10" s="38">
        <v>44986</v>
      </c>
    </row>
    <row r="11" spans="1:7" ht="18" customHeight="1" x14ac:dyDescent="0.25">
      <c r="A11" s="34"/>
      <c r="B11" s="102" t="s">
        <v>4</v>
      </c>
      <c r="C11" s="36" t="s">
        <v>79</v>
      </c>
      <c r="D11" s="37"/>
      <c r="E11" s="138" t="s">
        <v>5</v>
      </c>
      <c r="F11" s="139"/>
      <c r="G11" s="39">
        <v>18000</v>
      </c>
    </row>
    <row r="12" spans="1:7" ht="11.25" customHeight="1" x14ac:dyDescent="0.25">
      <c r="A12" s="34"/>
      <c r="B12" s="102" t="s">
        <v>6</v>
      </c>
      <c r="C12" s="36" t="s">
        <v>69</v>
      </c>
      <c r="D12" s="37"/>
      <c r="E12" s="103" t="s">
        <v>7</v>
      </c>
      <c r="F12" s="104"/>
      <c r="G12" s="39">
        <f>G9*G11</f>
        <v>6300000</v>
      </c>
    </row>
    <row r="13" spans="1:7" ht="11.25" customHeight="1" x14ac:dyDescent="0.25">
      <c r="A13" s="34"/>
      <c r="B13" s="102" t="s">
        <v>8</v>
      </c>
      <c r="C13" s="36" t="s">
        <v>80</v>
      </c>
      <c r="D13" s="37"/>
      <c r="E13" s="138" t="s">
        <v>9</v>
      </c>
      <c r="F13" s="139"/>
      <c r="G13" s="36" t="s">
        <v>70</v>
      </c>
    </row>
    <row r="14" spans="1:7" ht="13.5" customHeight="1" x14ac:dyDescent="0.25">
      <c r="A14" s="34"/>
      <c r="B14" s="102" t="s">
        <v>10</v>
      </c>
      <c r="C14" s="36" t="s">
        <v>80</v>
      </c>
      <c r="D14" s="37"/>
      <c r="E14" s="138" t="s">
        <v>11</v>
      </c>
      <c r="F14" s="139"/>
      <c r="G14" s="38">
        <v>43891</v>
      </c>
    </row>
    <row r="15" spans="1:7" ht="37.5" customHeight="1" x14ac:dyDescent="0.25">
      <c r="A15" s="34"/>
      <c r="B15" s="102" t="s">
        <v>12</v>
      </c>
      <c r="C15" s="38">
        <v>45006</v>
      </c>
      <c r="D15" s="37"/>
      <c r="E15" s="140" t="s">
        <v>13</v>
      </c>
      <c r="F15" s="141"/>
      <c r="G15" s="36" t="s">
        <v>81</v>
      </c>
    </row>
    <row r="16" spans="1:7" ht="12" customHeight="1" x14ac:dyDescent="0.25">
      <c r="A16" s="29"/>
      <c r="B16" s="40"/>
      <c r="C16" s="41"/>
      <c r="D16" s="33"/>
      <c r="E16" s="42"/>
      <c r="F16" s="42"/>
      <c r="G16" s="43"/>
    </row>
    <row r="17" spans="1:7" ht="12" customHeight="1" x14ac:dyDescent="0.25">
      <c r="A17" s="44"/>
      <c r="B17" s="134" t="s">
        <v>14</v>
      </c>
      <c r="C17" s="135"/>
      <c r="D17" s="135"/>
      <c r="E17" s="135"/>
      <c r="F17" s="135"/>
      <c r="G17" s="135"/>
    </row>
    <row r="18" spans="1:7" ht="12" customHeight="1" x14ac:dyDescent="0.25">
      <c r="A18" s="29"/>
      <c r="B18" s="45"/>
      <c r="C18" s="46"/>
      <c r="D18" s="46"/>
      <c r="E18" s="46"/>
      <c r="F18" s="47"/>
      <c r="G18" s="47"/>
    </row>
    <row r="19" spans="1:7" ht="12" customHeight="1" x14ac:dyDescent="0.25">
      <c r="A19" s="34"/>
      <c r="B19" s="48" t="s">
        <v>15</v>
      </c>
      <c r="C19" s="49"/>
      <c r="D19" s="33"/>
      <c r="E19" s="33"/>
      <c r="F19" s="33"/>
      <c r="G19" s="33"/>
    </row>
    <row r="20" spans="1:7" ht="24" customHeight="1" x14ac:dyDescent="0.25">
      <c r="A20" s="44"/>
      <c r="B20" s="50" t="s">
        <v>16</v>
      </c>
      <c r="C20" s="50" t="s">
        <v>17</v>
      </c>
      <c r="D20" s="50" t="s">
        <v>18</v>
      </c>
      <c r="E20" s="50" t="s">
        <v>19</v>
      </c>
      <c r="F20" s="50" t="s">
        <v>20</v>
      </c>
      <c r="G20" s="50" t="s">
        <v>21</v>
      </c>
    </row>
    <row r="21" spans="1:7" ht="12.75" customHeight="1" x14ac:dyDescent="0.25">
      <c r="A21" s="44"/>
      <c r="B21" s="51" t="s">
        <v>82</v>
      </c>
      <c r="C21" s="52" t="s">
        <v>22</v>
      </c>
      <c r="D21" s="53">
        <v>0.2</v>
      </c>
      <c r="E21" s="54" t="s">
        <v>83</v>
      </c>
      <c r="F21" s="55">
        <v>18000</v>
      </c>
      <c r="G21" s="105">
        <f t="shared" ref="G21:G26" si="0">(D21*F21)</f>
        <v>3600</v>
      </c>
    </row>
    <row r="22" spans="1:7" ht="25.5" customHeight="1" x14ac:dyDescent="0.25">
      <c r="A22" s="44"/>
      <c r="B22" s="51" t="s">
        <v>84</v>
      </c>
      <c r="C22" s="52" t="s">
        <v>22</v>
      </c>
      <c r="D22" s="53">
        <v>8</v>
      </c>
      <c r="E22" s="54" t="s">
        <v>83</v>
      </c>
      <c r="F22" s="55">
        <v>18000</v>
      </c>
      <c r="G22" s="105">
        <f t="shared" si="0"/>
        <v>144000</v>
      </c>
    </row>
    <row r="23" spans="1:7" ht="12.75" customHeight="1" x14ac:dyDescent="0.25">
      <c r="A23" s="44"/>
      <c r="B23" s="51" t="s">
        <v>85</v>
      </c>
      <c r="C23" s="52" t="s">
        <v>22</v>
      </c>
      <c r="D23" s="53">
        <v>2</v>
      </c>
      <c r="E23" s="54" t="s">
        <v>83</v>
      </c>
      <c r="F23" s="55">
        <v>18000</v>
      </c>
      <c r="G23" s="105">
        <f t="shared" si="0"/>
        <v>36000</v>
      </c>
    </row>
    <row r="24" spans="1:7" ht="12.75" customHeight="1" x14ac:dyDescent="0.25">
      <c r="A24" s="44"/>
      <c r="B24" s="51" t="s">
        <v>86</v>
      </c>
      <c r="C24" s="52" t="s">
        <v>22</v>
      </c>
      <c r="D24" s="53">
        <v>3</v>
      </c>
      <c r="E24" s="54" t="s">
        <v>75</v>
      </c>
      <c r="F24" s="55">
        <v>18000</v>
      </c>
      <c r="G24" s="105">
        <f t="shared" si="0"/>
        <v>54000</v>
      </c>
    </row>
    <row r="25" spans="1:7" ht="12.75" customHeight="1" x14ac:dyDescent="0.25">
      <c r="A25" s="44"/>
      <c r="B25" s="51" t="s">
        <v>87</v>
      </c>
      <c r="C25" s="52" t="s">
        <v>22</v>
      </c>
      <c r="D25" s="53">
        <v>6</v>
      </c>
      <c r="E25" s="54" t="s">
        <v>76</v>
      </c>
      <c r="F25" s="55">
        <v>18000</v>
      </c>
      <c r="G25" s="105">
        <f t="shared" si="0"/>
        <v>108000</v>
      </c>
    </row>
    <row r="26" spans="1:7" ht="12.75" customHeight="1" x14ac:dyDescent="0.25">
      <c r="A26" s="44"/>
      <c r="B26" s="51" t="s">
        <v>88</v>
      </c>
      <c r="C26" s="52" t="s">
        <v>22</v>
      </c>
      <c r="D26" s="52">
        <v>67</v>
      </c>
      <c r="E26" s="52" t="s">
        <v>77</v>
      </c>
      <c r="F26" s="55">
        <v>18000</v>
      </c>
      <c r="G26" s="105">
        <f t="shared" si="0"/>
        <v>1206000</v>
      </c>
    </row>
    <row r="27" spans="1:7" ht="12.75" customHeight="1" x14ac:dyDescent="0.25">
      <c r="A27" s="44"/>
      <c r="B27" s="106" t="s">
        <v>23</v>
      </c>
      <c r="C27" s="107"/>
      <c r="D27" s="107"/>
      <c r="E27" s="107"/>
      <c r="F27" s="108"/>
      <c r="G27" s="109">
        <f>SUM(G21:G26)</f>
        <v>1551600</v>
      </c>
    </row>
    <row r="28" spans="1:7" ht="12" customHeight="1" x14ac:dyDescent="0.25">
      <c r="A28" s="29"/>
      <c r="B28" s="45"/>
      <c r="C28" s="47"/>
      <c r="D28" s="47"/>
      <c r="E28" s="47"/>
      <c r="F28" s="56"/>
      <c r="G28" s="56"/>
    </row>
    <row r="29" spans="1:7" ht="12" customHeight="1" x14ac:dyDescent="0.25">
      <c r="A29" s="34"/>
      <c r="B29" s="57" t="s">
        <v>24</v>
      </c>
      <c r="C29" s="58"/>
      <c r="D29" s="59"/>
      <c r="E29" s="59"/>
      <c r="F29" s="60"/>
      <c r="G29" s="60"/>
    </row>
    <row r="30" spans="1:7" ht="24" customHeight="1" x14ac:dyDescent="0.25">
      <c r="A30" s="61"/>
      <c r="B30" s="62" t="s">
        <v>16</v>
      </c>
      <c r="C30" s="63" t="s">
        <v>17</v>
      </c>
      <c r="D30" s="63" t="s">
        <v>18</v>
      </c>
      <c r="E30" s="62" t="s">
        <v>19</v>
      </c>
      <c r="F30" s="63" t="s">
        <v>20</v>
      </c>
      <c r="G30" s="62" t="s">
        <v>21</v>
      </c>
    </row>
    <row r="31" spans="1:7" ht="12" customHeight="1" x14ac:dyDescent="0.25">
      <c r="A31" s="61"/>
      <c r="B31" s="64"/>
      <c r="C31" s="65" t="s">
        <v>67</v>
      </c>
      <c r="D31" s="65"/>
      <c r="E31" s="65"/>
      <c r="F31" s="64"/>
      <c r="G31" s="64"/>
    </row>
    <row r="32" spans="1:7" ht="12" customHeight="1" x14ac:dyDescent="0.25">
      <c r="A32" s="61"/>
      <c r="B32" s="66" t="s">
        <v>25</v>
      </c>
      <c r="C32" s="67"/>
      <c r="D32" s="67"/>
      <c r="E32" s="67"/>
      <c r="F32" s="68"/>
      <c r="G32" s="68"/>
    </row>
    <row r="33" spans="1:11" ht="12" customHeight="1" x14ac:dyDescent="0.25">
      <c r="A33" s="29"/>
      <c r="B33" s="69"/>
      <c r="C33" s="70"/>
      <c r="D33" s="70"/>
      <c r="E33" s="70"/>
      <c r="F33" s="71"/>
      <c r="G33" s="71"/>
    </row>
    <row r="34" spans="1:11" ht="12" customHeight="1" x14ac:dyDescent="0.25">
      <c r="A34" s="34"/>
      <c r="B34" s="57" t="s">
        <v>26</v>
      </c>
      <c r="C34" s="58"/>
      <c r="D34" s="59"/>
      <c r="E34" s="59"/>
      <c r="F34" s="60"/>
      <c r="G34" s="60"/>
    </row>
    <row r="35" spans="1:11" ht="24" customHeight="1" x14ac:dyDescent="0.25">
      <c r="A35" s="61"/>
      <c r="B35" s="62" t="s">
        <v>16</v>
      </c>
      <c r="C35" s="62" t="s">
        <v>17</v>
      </c>
      <c r="D35" s="62" t="s">
        <v>18</v>
      </c>
      <c r="E35" s="62" t="s">
        <v>19</v>
      </c>
      <c r="F35" s="63" t="s">
        <v>20</v>
      </c>
      <c r="G35" s="62" t="s">
        <v>21</v>
      </c>
    </row>
    <row r="36" spans="1:11" ht="12.75" customHeight="1" x14ac:dyDescent="0.25">
      <c r="A36" s="61"/>
      <c r="B36" s="51" t="s">
        <v>28</v>
      </c>
      <c r="C36" s="52" t="s">
        <v>27</v>
      </c>
      <c r="D36" s="53">
        <v>0.31</v>
      </c>
      <c r="E36" s="54" t="s">
        <v>89</v>
      </c>
      <c r="F36" s="55">
        <v>160000</v>
      </c>
      <c r="G36" s="110">
        <f t="shared" ref="G36:G38" si="1">(D36*F36)</f>
        <v>49600</v>
      </c>
    </row>
    <row r="37" spans="1:11" ht="12.75" customHeight="1" x14ac:dyDescent="0.25">
      <c r="A37" s="61"/>
      <c r="B37" s="51" t="s">
        <v>90</v>
      </c>
      <c r="C37" s="52" t="s">
        <v>27</v>
      </c>
      <c r="D37" s="53">
        <v>0.38</v>
      </c>
      <c r="E37" s="54" t="s">
        <v>91</v>
      </c>
      <c r="F37" s="55">
        <v>130000</v>
      </c>
      <c r="G37" s="110">
        <f t="shared" si="1"/>
        <v>49400</v>
      </c>
    </row>
    <row r="38" spans="1:11" ht="12.75" customHeight="1" x14ac:dyDescent="0.25">
      <c r="A38" s="61"/>
      <c r="B38" s="111"/>
      <c r="C38" s="112"/>
      <c r="D38" s="113"/>
      <c r="E38" s="112"/>
      <c r="F38" s="110"/>
      <c r="G38" s="110">
        <f t="shared" si="1"/>
        <v>0</v>
      </c>
    </row>
    <row r="39" spans="1:11" ht="12.75" customHeight="1" x14ac:dyDescent="0.25">
      <c r="A39" s="61"/>
      <c r="B39" s="111"/>
      <c r="C39" s="112"/>
      <c r="D39" s="113"/>
      <c r="E39" s="112"/>
      <c r="F39" s="110"/>
      <c r="G39" s="110"/>
    </row>
    <row r="40" spans="1:11" ht="12.75" customHeight="1" x14ac:dyDescent="0.25">
      <c r="A40" s="61"/>
      <c r="B40" s="66" t="s">
        <v>29</v>
      </c>
      <c r="C40" s="67"/>
      <c r="D40" s="67"/>
      <c r="E40" s="67"/>
      <c r="F40" s="68"/>
      <c r="G40" s="114">
        <f>SUM(G36:G39)</f>
        <v>99000</v>
      </c>
    </row>
    <row r="41" spans="1:11" ht="12" customHeight="1" x14ac:dyDescent="0.25">
      <c r="A41" s="29"/>
      <c r="B41" s="69"/>
      <c r="C41" s="70"/>
      <c r="D41" s="70"/>
      <c r="E41" s="70"/>
      <c r="F41" s="71"/>
      <c r="G41" s="71"/>
    </row>
    <row r="42" spans="1:11" ht="12" customHeight="1" x14ac:dyDescent="0.25">
      <c r="A42" s="34"/>
      <c r="B42" s="57" t="s">
        <v>30</v>
      </c>
      <c r="C42" s="58"/>
      <c r="D42" s="59"/>
      <c r="E42" s="59"/>
      <c r="F42" s="60"/>
      <c r="G42" s="60"/>
    </row>
    <row r="43" spans="1:11" ht="24" customHeight="1" x14ac:dyDescent="0.25">
      <c r="A43" s="61"/>
      <c r="B43" s="63" t="s">
        <v>31</v>
      </c>
      <c r="C43" s="63" t="s">
        <v>32</v>
      </c>
      <c r="D43" s="63" t="s">
        <v>33</v>
      </c>
      <c r="E43" s="63" t="s">
        <v>19</v>
      </c>
      <c r="F43" s="63" t="s">
        <v>20</v>
      </c>
      <c r="G43" s="63" t="s">
        <v>21</v>
      </c>
      <c r="K43" s="72"/>
    </row>
    <row r="44" spans="1:11" ht="12.75" customHeight="1" x14ac:dyDescent="0.25">
      <c r="A44" s="61"/>
      <c r="B44" s="115" t="s">
        <v>34</v>
      </c>
      <c r="C44" s="116"/>
      <c r="D44" s="116"/>
      <c r="E44" s="116"/>
      <c r="F44" s="116"/>
      <c r="G44" s="116"/>
      <c r="K44" s="72"/>
    </row>
    <row r="45" spans="1:11" ht="12.75" customHeight="1" x14ac:dyDescent="0.25">
      <c r="A45" s="61"/>
      <c r="B45" s="117" t="s">
        <v>35</v>
      </c>
      <c r="C45" s="52" t="s">
        <v>37</v>
      </c>
      <c r="D45" s="52">
        <v>2000</v>
      </c>
      <c r="E45" s="52" t="s">
        <v>83</v>
      </c>
      <c r="F45" s="73">
        <v>900</v>
      </c>
      <c r="G45" s="118">
        <f>(D45*F45)</f>
        <v>1800000</v>
      </c>
    </row>
    <row r="46" spans="1:11" ht="12.75" customHeight="1" x14ac:dyDescent="0.25">
      <c r="A46" s="61"/>
      <c r="B46" s="119" t="s">
        <v>36</v>
      </c>
      <c r="C46" s="65"/>
      <c r="D46" s="64"/>
      <c r="E46" s="65"/>
      <c r="F46" s="118"/>
      <c r="G46" s="118"/>
    </row>
    <row r="47" spans="1:11" ht="12.75" customHeight="1" x14ac:dyDescent="0.25">
      <c r="A47" s="61"/>
      <c r="B47" s="74" t="s">
        <v>71</v>
      </c>
      <c r="C47" s="54" t="s">
        <v>37</v>
      </c>
      <c r="D47" s="53">
        <v>500</v>
      </c>
      <c r="E47" s="52" t="s">
        <v>83</v>
      </c>
      <c r="F47" s="75">
        <v>800</v>
      </c>
      <c r="G47" s="118">
        <f>(D47*F47)</f>
        <v>400000</v>
      </c>
    </row>
    <row r="48" spans="1:11" ht="12.75" customHeight="1" x14ac:dyDescent="0.25">
      <c r="A48" s="61"/>
      <c r="B48" s="74" t="s">
        <v>92</v>
      </c>
      <c r="C48" s="54" t="s">
        <v>37</v>
      </c>
      <c r="D48" s="53">
        <v>652</v>
      </c>
      <c r="E48" s="52" t="s">
        <v>83</v>
      </c>
      <c r="F48" s="75">
        <v>960</v>
      </c>
      <c r="G48" s="118">
        <f>(D48*F48)</f>
        <v>625920</v>
      </c>
    </row>
    <row r="49" spans="1:7" ht="12.75" customHeight="1" x14ac:dyDescent="0.25">
      <c r="A49" s="61"/>
      <c r="B49" s="74" t="s">
        <v>72</v>
      </c>
      <c r="C49" s="54" t="s">
        <v>37</v>
      </c>
      <c r="D49" s="53">
        <v>250</v>
      </c>
      <c r="E49" s="52" t="s">
        <v>83</v>
      </c>
      <c r="F49" s="75">
        <v>960</v>
      </c>
      <c r="G49" s="118">
        <f>(D49*F49)</f>
        <v>240000</v>
      </c>
    </row>
    <row r="50" spans="1:7" ht="12.75" customHeight="1" x14ac:dyDescent="0.25">
      <c r="A50" s="61"/>
      <c r="B50" s="119" t="s">
        <v>38</v>
      </c>
      <c r="C50" s="65"/>
      <c r="D50" s="64"/>
      <c r="E50" s="65"/>
      <c r="F50" s="118"/>
      <c r="G50" s="118"/>
    </row>
    <row r="51" spans="1:7" ht="12.75" customHeight="1" x14ac:dyDescent="0.25">
      <c r="A51" s="61"/>
      <c r="B51" s="74" t="s">
        <v>93</v>
      </c>
      <c r="C51" s="54" t="s">
        <v>94</v>
      </c>
      <c r="D51" s="53">
        <v>3</v>
      </c>
      <c r="E51" s="52" t="s">
        <v>83</v>
      </c>
      <c r="F51" s="75">
        <v>12000</v>
      </c>
      <c r="G51" s="118">
        <f t="shared" ref="G51:G57" si="2">(D51*F51)</f>
        <v>36000</v>
      </c>
    </row>
    <row r="52" spans="1:7" ht="12.75" customHeight="1" x14ac:dyDescent="0.25">
      <c r="A52" s="61"/>
      <c r="B52" s="119" t="s">
        <v>73</v>
      </c>
      <c r="C52" s="120"/>
      <c r="D52" s="121"/>
      <c r="E52" s="120"/>
      <c r="F52" s="118"/>
      <c r="G52" s="118">
        <f t="shared" si="2"/>
        <v>0</v>
      </c>
    </row>
    <row r="53" spans="1:7" ht="12.75" customHeight="1" x14ac:dyDescent="0.25">
      <c r="A53" s="61"/>
      <c r="B53" s="76" t="s">
        <v>95</v>
      </c>
      <c r="C53" s="52" t="s">
        <v>94</v>
      </c>
      <c r="D53" s="52">
        <v>2.5</v>
      </c>
      <c r="E53" s="52" t="s">
        <v>83</v>
      </c>
      <c r="F53" s="55">
        <v>30000</v>
      </c>
      <c r="G53" s="118">
        <f t="shared" si="2"/>
        <v>75000</v>
      </c>
    </row>
    <row r="54" spans="1:7" ht="12.75" customHeight="1" x14ac:dyDescent="0.25">
      <c r="A54" s="61"/>
      <c r="B54" s="76" t="s">
        <v>96</v>
      </c>
      <c r="C54" s="52" t="s">
        <v>37</v>
      </c>
      <c r="D54" s="52">
        <v>2</v>
      </c>
      <c r="E54" s="52" t="s">
        <v>83</v>
      </c>
      <c r="F54" s="73">
        <v>19000</v>
      </c>
      <c r="G54" s="118">
        <f t="shared" si="2"/>
        <v>38000</v>
      </c>
    </row>
    <row r="55" spans="1:7" ht="12.75" customHeight="1" x14ac:dyDescent="0.25">
      <c r="A55" s="61"/>
      <c r="B55" s="76" t="s">
        <v>97</v>
      </c>
      <c r="C55" s="52" t="s">
        <v>94</v>
      </c>
      <c r="D55" s="52">
        <v>2</v>
      </c>
      <c r="E55" s="52" t="s">
        <v>83</v>
      </c>
      <c r="F55" s="73">
        <v>12500</v>
      </c>
      <c r="G55" s="118">
        <f t="shared" si="2"/>
        <v>25000</v>
      </c>
    </row>
    <row r="56" spans="1:7" ht="12.75" customHeight="1" x14ac:dyDescent="0.25">
      <c r="A56" s="61"/>
      <c r="B56" s="76" t="s">
        <v>98</v>
      </c>
      <c r="C56" s="52" t="s">
        <v>37</v>
      </c>
      <c r="D56" s="52">
        <v>4</v>
      </c>
      <c r="E56" s="52" t="s">
        <v>83</v>
      </c>
      <c r="F56" s="73">
        <v>11000</v>
      </c>
      <c r="G56" s="118">
        <f t="shared" si="2"/>
        <v>44000</v>
      </c>
    </row>
    <row r="57" spans="1:7" ht="12.75" customHeight="1" x14ac:dyDescent="0.25">
      <c r="A57" s="61"/>
      <c r="B57" s="76" t="s">
        <v>99</v>
      </c>
      <c r="C57" s="52" t="s">
        <v>37</v>
      </c>
      <c r="D57" s="52">
        <v>2</v>
      </c>
      <c r="E57" s="52" t="s">
        <v>83</v>
      </c>
      <c r="F57" s="73">
        <v>22500</v>
      </c>
      <c r="G57" s="118">
        <f t="shared" si="2"/>
        <v>45000</v>
      </c>
    </row>
    <row r="58" spans="1:7" ht="13.5" customHeight="1" x14ac:dyDescent="0.25">
      <c r="A58" s="61"/>
      <c r="B58" s="66" t="s">
        <v>39</v>
      </c>
      <c r="C58" s="67"/>
      <c r="D58" s="67"/>
      <c r="E58" s="67"/>
      <c r="F58" s="68"/>
      <c r="G58" s="114">
        <f>SUM(G44:G57)</f>
        <v>3328920</v>
      </c>
    </row>
    <row r="59" spans="1:7" ht="12" customHeight="1" x14ac:dyDescent="0.25">
      <c r="A59" s="29"/>
      <c r="B59" s="69"/>
      <c r="C59" s="70"/>
      <c r="D59" s="70"/>
      <c r="E59" s="77"/>
      <c r="F59" s="71"/>
      <c r="G59" s="71"/>
    </row>
    <row r="60" spans="1:7" ht="12" customHeight="1" x14ac:dyDescent="0.25">
      <c r="A60" s="34"/>
      <c r="B60" s="57" t="s">
        <v>40</v>
      </c>
      <c r="C60" s="58"/>
      <c r="D60" s="59"/>
      <c r="E60" s="59"/>
      <c r="F60" s="60"/>
      <c r="G60" s="60"/>
    </row>
    <row r="61" spans="1:7" ht="24" customHeight="1" x14ac:dyDescent="0.25">
      <c r="A61" s="61"/>
      <c r="B61" s="62" t="s">
        <v>41</v>
      </c>
      <c r="C61" s="63" t="s">
        <v>32</v>
      </c>
      <c r="D61" s="63" t="s">
        <v>33</v>
      </c>
      <c r="E61" s="62" t="s">
        <v>19</v>
      </c>
      <c r="F61" s="63" t="s">
        <v>20</v>
      </c>
      <c r="G61" s="62" t="s">
        <v>21</v>
      </c>
    </row>
    <row r="62" spans="1:7" ht="12.75" customHeight="1" x14ac:dyDescent="0.25">
      <c r="A62" s="61"/>
      <c r="B62" s="111"/>
      <c r="C62" s="120"/>
      <c r="D62" s="118"/>
      <c r="E62" s="112"/>
      <c r="F62" s="122"/>
      <c r="G62" s="118"/>
    </row>
    <row r="63" spans="1:7" ht="13.5" customHeight="1" x14ac:dyDescent="0.25">
      <c r="A63" s="61"/>
      <c r="B63" s="66" t="s">
        <v>68</v>
      </c>
      <c r="C63" s="67"/>
      <c r="D63" s="67"/>
      <c r="E63" s="67"/>
      <c r="F63" s="68"/>
      <c r="G63" s="114">
        <f>+G62</f>
        <v>0</v>
      </c>
    </row>
    <row r="64" spans="1:7" ht="12" customHeight="1" x14ac:dyDescent="0.25">
      <c r="A64" s="29"/>
      <c r="B64" s="78"/>
      <c r="C64" s="78"/>
      <c r="D64" s="78"/>
      <c r="E64" s="78"/>
      <c r="F64" s="79"/>
      <c r="G64" s="79"/>
    </row>
    <row r="65" spans="1:7" ht="12" customHeight="1" x14ac:dyDescent="0.25">
      <c r="A65" s="61"/>
      <c r="B65" s="80" t="s">
        <v>42</v>
      </c>
      <c r="C65" s="81"/>
      <c r="D65" s="81"/>
      <c r="E65" s="81"/>
      <c r="F65" s="81"/>
      <c r="G65" s="82">
        <f>G27+G40+G58+G63+G32</f>
        <v>4979520</v>
      </c>
    </row>
    <row r="66" spans="1:7" ht="12" customHeight="1" x14ac:dyDescent="0.25">
      <c r="A66" s="61"/>
      <c r="B66" s="83" t="s">
        <v>43</v>
      </c>
      <c r="C66" s="84"/>
      <c r="D66" s="84"/>
      <c r="E66" s="84"/>
      <c r="F66" s="84"/>
      <c r="G66" s="85">
        <f>G65*0.05</f>
        <v>248976</v>
      </c>
    </row>
    <row r="67" spans="1:7" ht="12" customHeight="1" x14ac:dyDescent="0.25">
      <c r="A67" s="61"/>
      <c r="B67" s="86" t="s">
        <v>44</v>
      </c>
      <c r="C67" s="87"/>
      <c r="D67" s="87"/>
      <c r="E67" s="87"/>
      <c r="F67" s="87"/>
      <c r="G67" s="88">
        <f>G66+G65</f>
        <v>5228496</v>
      </c>
    </row>
    <row r="68" spans="1:7" ht="12" customHeight="1" x14ac:dyDescent="0.25">
      <c r="A68" s="61"/>
      <c r="B68" s="83" t="s">
        <v>45</v>
      </c>
      <c r="C68" s="84"/>
      <c r="D68" s="84"/>
      <c r="E68" s="84"/>
      <c r="F68" s="84"/>
      <c r="G68" s="85">
        <f>G12</f>
        <v>6300000</v>
      </c>
    </row>
    <row r="69" spans="1:7" ht="12" customHeight="1" x14ac:dyDescent="0.25">
      <c r="A69" s="61"/>
      <c r="B69" s="89" t="s">
        <v>46</v>
      </c>
      <c r="C69" s="90"/>
      <c r="D69" s="90"/>
      <c r="E69" s="90"/>
      <c r="F69" s="90"/>
      <c r="G69" s="91">
        <f>G68-G67</f>
        <v>1071504</v>
      </c>
    </row>
    <row r="70" spans="1:7" ht="12" customHeight="1" x14ac:dyDescent="0.25">
      <c r="A70" s="61"/>
      <c r="B70" s="92" t="s">
        <v>47</v>
      </c>
      <c r="C70" s="14"/>
      <c r="D70" s="14"/>
      <c r="E70" s="14"/>
      <c r="F70" s="14"/>
      <c r="G70" s="93"/>
    </row>
    <row r="71" spans="1:7" ht="12.75" customHeight="1" thickBot="1" x14ac:dyDescent="0.3">
      <c r="A71" s="61"/>
      <c r="B71" s="13"/>
      <c r="C71" s="14"/>
      <c r="D71" s="14"/>
      <c r="E71" s="14"/>
      <c r="F71" s="14"/>
      <c r="G71" s="93"/>
    </row>
    <row r="72" spans="1:7" ht="12" customHeight="1" x14ac:dyDescent="0.25">
      <c r="A72" s="61"/>
      <c r="B72" s="94" t="s">
        <v>100</v>
      </c>
      <c r="C72" s="95"/>
      <c r="D72" s="95"/>
      <c r="E72" s="95"/>
      <c r="F72" s="95"/>
      <c r="G72" s="96"/>
    </row>
    <row r="73" spans="1:7" ht="12" customHeight="1" x14ac:dyDescent="0.25">
      <c r="A73" s="61"/>
      <c r="B73" s="2" t="s">
        <v>48</v>
      </c>
      <c r="C73" s="13"/>
      <c r="D73" s="13"/>
      <c r="E73" s="13"/>
      <c r="F73" s="13"/>
      <c r="G73" s="97"/>
    </row>
    <row r="74" spans="1:7" ht="12" customHeight="1" x14ac:dyDescent="0.25">
      <c r="A74" s="61"/>
      <c r="B74" s="2" t="s">
        <v>49</v>
      </c>
      <c r="C74" s="13"/>
      <c r="D74" s="13"/>
      <c r="E74" s="13"/>
      <c r="F74" s="13"/>
      <c r="G74" s="97"/>
    </row>
    <row r="75" spans="1:7" ht="12" customHeight="1" x14ac:dyDescent="0.25">
      <c r="A75" s="61"/>
      <c r="B75" s="2" t="s">
        <v>50</v>
      </c>
      <c r="C75" s="13"/>
      <c r="D75" s="13"/>
      <c r="E75" s="13"/>
      <c r="F75" s="13"/>
      <c r="G75" s="97"/>
    </row>
    <row r="76" spans="1:7" ht="12" customHeight="1" x14ac:dyDescent="0.25">
      <c r="A76" s="61"/>
      <c r="B76" s="2" t="s">
        <v>51</v>
      </c>
      <c r="C76" s="13"/>
      <c r="D76" s="13"/>
      <c r="E76" s="13"/>
      <c r="F76" s="13"/>
      <c r="G76" s="97"/>
    </row>
    <row r="77" spans="1:7" ht="12" customHeight="1" x14ac:dyDescent="0.25">
      <c r="A77" s="61"/>
      <c r="B77" s="2" t="s">
        <v>52</v>
      </c>
      <c r="C77" s="13"/>
      <c r="D77" s="13"/>
      <c r="E77" s="13"/>
      <c r="F77" s="13"/>
      <c r="G77" s="97"/>
    </row>
    <row r="78" spans="1:7" ht="12.75" customHeight="1" thickBot="1" x14ac:dyDescent="0.3">
      <c r="A78" s="61"/>
      <c r="B78" s="3" t="s">
        <v>53</v>
      </c>
      <c r="C78" s="98"/>
      <c r="D78" s="98"/>
      <c r="E78" s="98"/>
      <c r="F78" s="98"/>
      <c r="G78" s="99"/>
    </row>
    <row r="79" spans="1:7" ht="12.75" customHeight="1" thickBot="1" x14ac:dyDescent="0.3">
      <c r="A79" s="61"/>
      <c r="B79" s="13"/>
      <c r="C79" s="13"/>
      <c r="D79" s="13"/>
      <c r="E79" s="13"/>
      <c r="F79" s="13"/>
      <c r="G79" s="93"/>
    </row>
    <row r="80" spans="1:7" ht="15" customHeight="1" thickBot="1" x14ac:dyDescent="0.3">
      <c r="A80" s="61"/>
      <c r="B80" s="131" t="s">
        <v>54</v>
      </c>
      <c r="C80" s="132"/>
      <c r="D80" s="133"/>
      <c r="E80" s="4"/>
      <c r="F80" s="4"/>
      <c r="G80" s="93"/>
    </row>
    <row r="81" spans="1:255" s="130" customFormat="1" ht="12" customHeight="1" thickBot="1" x14ac:dyDescent="0.3">
      <c r="A81" s="123"/>
      <c r="B81" s="124" t="s">
        <v>41</v>
      </c>
      <c r="C81" s="125" t="s">
        <v>55</v>
      </c>
      <c r="D81" s="126" t="s">
        <v>56</v>
      </c>
      <c r="E81" s="127"/>
      <c r="F81" s="127"/>
      <c r="G81" s="128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  <c r="S81" s="129"/>
      <c r="T81" s="129"/>
      <c r="U81" s="129"/>
      <c r="V81" s="129"/>
      <c r="W81" s="129"/>
      <c r="X81" s="129"/>
      <c r="Y81" s="129"/>
      <c r="Z81" s="129"/>
      <c r="AA81" s="129"/>
      <c r="AB81" s="129"/>
      <c r="AC81" s="129"/>
      <c r="AD81" s="129"/>
      <c r="AE81" s="129"/>
      <c r="AF81" s="129"/>
      <c r="AG81" s="129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129"/>
      <c r="AU81" s="129"/>
      <c r="AV81" s="129"/>
      <c r="AW81" s="129"/>
      <c r="AX81" s="129"/>
      <c r="AY81" s="129"/>
      <c r="AZ81" s="129"/>
      <c r="BA81" s="129"/>
      <c r="BB81" s="129"/>
      <c r="BC81" s="129"/>
      <c r="BD81" s="129"/>
      <c r="BE81" s="129"/>
      <c r="BF81" s="129"/>
      <c r="BG81" s="129"/>
      <c r="BH81" s="129"/>
      <c r="BI81" s="129"/>
      <c r="BJ81" s="129"/>
      <c r="BK81" s="129"/>
      <c r="BL81" s="129"/>
      <c r="BM81" s="129"/>
      <c r="BN81" s="129"/>
      <c r="BO81" s="129"/>
      <c r="BP81" s="129"/>
      <c r="BQ81" s="129"/>
      <c r="BR81" s="129"/>
      <c r="BS81" s="129"/>
      <c r="BT81" s="129"/>
      <c r="BU81" s="129"/>
      <c r="BV81" s="129"/>
      <c r="BW81" s="129"/>
      <c r="BX81" s="129"/>
      <c r="BY81" s="129"/>
      <c r="BZ81" s="129"/>
      <c r="CA81" s="129"/>
      <c r="CB81" s="129"/>
      <c r="CC81" s="129"/>
      <c r="CD81" s="129"/>
      <c r="CE81" s="129"/>
      <c r="CF81" s="129"/>
      <c r="CG81" s="129"/>
      <c r="CH81" s="129"/>
      <c r="CI81" s="129"/>
      <c r="CJ81" s="129"/>
      <c r="CK81" s="129"/>
      <c r="CL81" s="129"/>
      <c r="CM81" s="129"/>
      <c r="CN81" s="129"/>
      <c r="CO81" s="129"/>
      <c r="CP81" s="129"/>
      <c r="CQ81" s="129"/>
      <c r="CR81" s="129"/>
      <c r="CS81" s="129"/>
      <c r="CT81" s="129"/>
      <c r="CU81" s="129"/>
      <c r="CV81" s="129"/>
      <c r="CW81" s="129"/>
      <c r="CX81" s="129"/>
      <c r="CY81" s="129"/>
      <c r="CZ81" s="129"/>
      <c r="DA81" s="129"/>
      <c r="DB81" s="129"/>
      <c r="DC81" s="129"/>
      <c r="DD81" s="129"/>
      <c r="DE81" s="129"/>
      <c r="DF81" s="129"/>
      <c r="DG81" s="129"/>
      <c r="DH81" s="129"/>
      <c r="DI81" s="129"/>
      <c r="DJ81" s="129"/>
      <c r="DK81" s="129"/>
      <c r="DL81" s="129"/>
      <c r="DM81" s="129"/>
      <c r="DN81" s="129"/>
      <c r="DO81" s="129"/>
      <c r="DP81" s="129"/>
      <c r="DQ81" s="129"/>
      <c r="DR81" s="129"/>
      <c r="DS81" s="129"/>
      <c r="DT81" s="129"/>
      <c r="DU81" s="129"/>
      <c r="DV81" s="129"/>
      <c r="DW81" s="129"/>
      <c r="DX81" s="129"/>
      <c r="DY81" s="129"/>
      <c r="DZ81" s="129"/>
      <c r="EA81" s="129"/>
      <c r="EB81" s="129"/>
      <c r="EC81" s="129"/>
      <c r="ED81" s="129"/>
      <c r="EE81" s="129"/>
      <c r="EF81" s="129"/>
      <c r="EG81" s="129"/>
      <c r="EH81" s="129"/>
      <c r="EI81" s="129"/>
      <c r="EJ81" s="129"/>
      <c r="EK81" s="129"/>
      <c r="EL81" s="129"/>
      <c r="EM81" s="129"/>
      <c r="EN81" s="129"/>
      <c r="EO81" s="129"/>
      <c r="EP81" s="129"/>
      <c r="EQ81" s="129"/>
      <c r="ER81" s="129"/>
      <c r="ES81" s="129"/>
      <c r="ET81" s="129"/>
      <c r="EU81" s="129"/>
      <c r="EV81" s="129"/>
      <c r="EW81" s="129"/>
      <c r="EX81" s="129"/>
      <c r="EY81" s="129"/>
      <c r="EZ81" s="129"/>
      <c r="FA81" s="129"/>
      <c r="FB81" s="129"/>
      <c r="FC81" s="129"/>
      <c r="FD81" s="129"/>
      <c r="FE81" s="129"/>
      <c r="FF81" s="129"/>
      <c r="FG81" s="129"/>
      <c r="FH81" s="129"/>
      <c r="FI81" s="129"/>
      <c r="FJ81" s="129"/>
      <c r="FK81" s="129"/>
      <c r="FL81" s="129"/>
      <c r="FM81" s="129"/>
      <c r="FN81" s="129"/>
      <c r="FO81" s="129"/>
      <c r="FP81" s="129"/>
      <c r="FQ81" s="129"/>
      <c r="FR81" s="129"/>
      <c r="FS81" s="129"/>
      <c r="FT81" s="129"/>
      <c r="FU81" s="129"/>
      <c r="FV81" s="129"/>
      <c r="FW81" s="129"/>
      <c r="FX81" s="129"/>
      <c r="FY81" s="129"/>
      <c r="FZ81" s="129"/>
      <c r="GA81" s="129"/>
      <c r="GB81" s="129"/>
      <c r="GC81" s="129"/>
      <c r="GD81" s="129"/>
      <c r="GE81" s="129"/>
      <c r="GF81" s="129"/>
      <c r="GG81" s="129"/>
      <c r="GH81" s="129"/>
      <c r="GI81" s="129"/>
      <c r="GJ81" s="129"/>
      <c r="GK81" s="129"/>
      <c r="GL81" s="129"/>
      <c r="GM81" s="129"/>
      <c r="GN81" s="129"/>
      <c r="GO81" s="129"/>
      <c r="GP81" s="129"/>
      <c r="GQ81" s="129"/>
      <c r="GR81" s="129"/>
      <c r="GS81" s="129"/>
      <c r="GT81" s="129"/>
      <c r="GU81" s="129"/>
      <c r="GV81" s="129"/>
      <c r="GW81" s="129"/>
      <c r="GX81" s="129"/>
      <c r="GY81" s="129"/>
      <c r="GZ81" s="129"/>
      <c r="HA81" s="129"/>
      <c r="HB81" s="129"/>
      <c r="HC81" s="129"/>
      <c r="HD81" s="129"/>
      <c r="HE81" s="129"/>
      <c r="HF81" s="129"/>
      <c r="HG81" s="129"/>
      <c r="HH81" s="129"/>
      <c r="HI81" s="129"/>
      <c r="HJ81" s="129"/>
      <c r="HK81" s="129"/>
      <c r="HL81" s="129"/>
      <c r="HM81" s="129"/>
      <c r="HN81" s="129"/>
      <c r="HO81" s="129"/>
      <c r="HP81" s="129"/>
      <c r="HQ81" s="129"/>
      <c r="HR81" s="129"/>
      <c r="HS81" s="129"/>
      <c r="HT81" s="129"/>
      <c r="HU81" s="129"/>
      <c r="HV81" s="129"/>
      <c r="HW81" s="129"/>
      <c r="HX81" s="129"/>
      <c r="HY81" s="129"/>
      <c r="HZ81" s="129"/>
      <c r="IA81" s="129"/>
      <c r="IB81" s="129"/>
      <c r="IC81" s="129"/>
      <c r="ID81" s="129"/>
      <c r="IE81" s="129"/>
      <c r="IF81" s="129"/>
      <c r="IG81" s="129"/>
      <c r="IH81" s="129"/>
      <c r="II81" s="129"/>
      <c r="IJ81" s="129"/>
      <c r="IK81" s="129"/>
      <c r="IL81" s="129"/>
      <c r="IM81" s="129"/>
      <c r="IN81" s="129"/>
      <c r="IO81" s="129"/>
      <c r="IP81" s="129"/>
      <c r="IQ81" s="129"/>
      <c r="IR81" s="129"/>
      <c r="IS81" s="129"/>
      <c r="IT81" s="129"/>
      <c r="IU81" s="129"/>
    </row>
    <row r="82" spans="1:255" ht="12" customHeight="1" x14ac:dyDescent="0.25">
      <c r="A82" s="61"/>
      <c r="B82" s="25" t="s">
        <v>57</v>
      </c>
      <c r="C82" s="26">
        <f>+G27</f>
        <v>1551600</v>
      </c>
      <c r="D82" s="27">
        <f>(C82/C88)</f>
        <v>0.29675837946514638</v>
      </c>
      <c r="E82" s="4"/>
      <c r="F82" s="4"/>
      <c r="G82" s="93"/>
    </row>
    <row r="83" spans="1:255" ht="12" customHeight="1" x14ac:dyDescent="0.25">
      <c r="A83" s="61"/>
      <c r="B83" s="5" t="s">
        <v>58</v>
      </c>
      <c r="C83" s="8">
        <f>+G32</f>
        <v>0</v>
      </c>
      <c r="D83" s="7">
        <v>0</v>
      </c>
      <c r="E83" s="4"/>
      <c r="F83" s="4"/>
      <c r="G83" s="93"/>
    </row>
    <row r="84" spans="1:255" ht="12" customHeight="1" x14ac:dyDescent="0.25">
      <c r="A84" s="61"/>
      <c r="B84" s="5" t="s">
        <v>59</v>
      </c>
      <c r="C84" s="6">
        <f>+G40</f>
        <v>99000</v>
      </c>
      <c r="D84" s="7">
        <f>(C84/C88)</f>
        <v>1.8934699385827206E-2</v>
      </c>
      <c r="E84" s="4"/>
      <c r="F84" s="4"/>
      <c r="G84" s="93"/>
    </row>
    <row r="85" spans="1:255" ht="12" customHeight="1" x14ac:dyDescent="0.25">
      <c r="A85" s="61"/>
      <c r="B85" s="5" t="s">
        <v>31</v>
      </c>
      <c r="C85" s="6">
        <f>+G58</f>
        <v>3328920</v>
      </c>
      <c r="D85" s="7">
        <f>(C85/C88)</f>
        <v>0.6366878735299788</v>
      </c>
      <c r="E85" s="4"/>
      <c r="F85" s="4"/>
      <c r="G85" s="93"/>
    </row>
    <row r="86" spans="1:255" ht="12" customHeight="1" x14ac:dyDescent="0.25">
      <c r="A86" s="61"/>
      <c r="B86" s="5" t="s">
        <v>60</v>
      </c>
      <c r="C86" s="9">
        <f>+G63</f>
        <v>0</v>
      </c>
      <c r="D86" s="7">
        <f>(C86/C88)</f>
        <v>0</v>
      </c>
      <c r="E86" s="10"/>
      <c r="F86" s="10"/>
      <c r="G86" s="93"/>
    </row>
    <row r="87" spans="1:255" ht="12" customHeight="1" thickBot="1" x14ac:dyDescent="0.3">
      <c r="A87" s="61"/>
      <c r="B87" s="19" t="s">
        <v>61</v>
      </c>
      <c r="C87" s="20">
        <f>+G66</f>
        <v>248976</v>
      </c>
      <c r="D87" s="21">
        <f>(C87/C88)</f>
        <v>4.7619047619047616E-2</v>
      </c>
      <c r="E87" s="10"/>
      <c r="F87" s="10"/>
      <c r="G87" s="93"/>
    </row>
    <row r="88" spans="1:255" ht="12.75" customHeight="1" thickBot="1" x14ac:dyDescent="0.3">
      <c r="A88" s="61"/>
      <c r="B88" s="22" t="s">
        <v>62</v>
      </c>
      <c r="C88" s="23">
        <f>SUM(C82:C87)</f>
        <v>5228496</v>
      </c>
      <c r="D88" s="24">
        <f>SUM(D82:D87)</f>
        <v>1</v>
      </c>
      <c r="E88" s="10"/>
      <c r="F88" s="10"/>
      <c r="G88" s="93"/>
    </row>
    <row r="89" spans="1:255" ht="12" customHeight="1" x14ac:dyDescent="0.25">
      <c r="A89" s="61"/>
      <c r="B89" s="13"/>
      <c r="C89" s="14"/>
      <c r="D89" s="14"/>
      <c r="E89" s="14"/>
      <c r="F89" s="14"/>
      <c r="G89" s="93"/>
    </row>
    <row r="90" spans="1:255" ht="12.75" customHeight="1" thickBot="1" x14ac:dyDescent="0.3">
      <c r="A90" s="61"/>
      <c r="B90" s="1"/>
      <c r="C90" s="14"/>
      <c r="D90" s="14"/>
      <c r="E90" s="14"/>
      <c r="F90" s="14"/>
      <c r="G90" s="93"/>
    </row>
    <row r="91" spans="1:255" ht="12" customHeight="1" thickBot="1" x14ac:dyDescent="0.3">
      <c r="A91" s="61"/>
      <c r="B91" s="131" t="s">
        <v>63</v>
      </c>
      <c r="C91" s="132"/>
      <c r="D91" s="132"/>
      <c r="E91" s="133"/>
      <c r="F91" s="10"/>
      <c r="G91" s="93"/>
    </row>
    <row r="92" spans="1:255" ht="12" customHeight="1" x14ac:dyDescent="0.25">
      <c r="A92" s="61"/>
      <c r="B92" s="15" t="s">
        <v>64</v>
      </c>
      <c r="C92" s="16">
        <f>+D92*0.9</f>
        <v>315</v>
      </c>
      <c r="D92" s="28">
        <f>+G9</f>
        <v>350</v>
      </c>
      <c r="E92" s="17">
        <f>+D92*1.1</f>
        <v>385.00000000000006</v>
      </c>
      <c r="F92" s="100"/>
      <c r="G92" s="101"/>
    </row>
    <row r="93" spans="1:255" ht="12.75" customHeight="1" thickBot="1" x14ac:dyDescent="0.3">
      <c r="A93" s="61"/>
      <c r="B93" s="11" t="s">
        <v>65</v>
      </c>
      <c r="C93" s="12">
        <f>(G67/C92)</f>
        <v>16598.400000000001</v>
      </c>
      <c r="D93" s="12">
        <f>(G67/D92)</f>
        <v>14938.56</v>
      </c>
      <c r="E93" s="18">
        <f>(G67/E92)</f>
        <v>13580.509090909089</v>
      </c>
      <c r="F93" s="100"/>
      <c r="G93" s="101"/>
    </row>
    <row r="94" spans="1:255" ht="15.6" customHeight="1" x14ac:dyDescent="0.25">
      <c r="A94" s="61"/>
      <c r="B94" s="92" t="s">
        <v>66</v>
      </c>
      <c r="C94" s="13"/>
      <c r="D94" s="13"/>
      <c r="E94" s="13"/>
      <c r="F94" s="13"/>
      <c r="G94" s="13"/>
    </row>
  </sheetData>
  <mergeCells count="9">
    <mergeCell ref="B91:E91"/>
    <mergeCell ref="B17:G17"/>
    <mergeCell ref="E9:F9"/>
    <mergeCell ref="E10:F10"/>
    <mergeCell ref="E11:F11"/>
    <mergeCell ref="E13:F13"/>
    <mergeCell ref="E14:F14"/>
    <mergeCell ref="E15:F15"/>
    <mergeCell ref="B80:D80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Rodriguez Rivera Roberto Pablo</cp:lastModifiedBy>
  <dcterms:created xsi:type="dcterms:W3CDTF">2020-11-27T12:49:26Z</dcterms:created>
  <dcterms:modified xsi:type="dcterms:W3CDTF">2023-03-21T19:49:11Z</dcterms:modified>
</cp:coreProperties>
</file>