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marinm\OneDrive - INDAP\LOS MUERMOS\OFICINA LOS MUERMOS 2023\FICHAS TÉCNICAS\"/>
    </mc:Choice>
  </mc:AlternateContent>
  <bookViews>
    <workbookView xWindow="0" yWindow="0" windowWidth="19200" windowHeight="6430"/>
  </bookViews>
  <sheets>
    <sheet name="PAPA PRIMOR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4" i="1" l="1"/>
  <c r="G45" i="1"/>
  <c r="G66" i="1" l="1"/>
  <c r="G67" i="1"/>
  <c r="G59" i="1"/>
  <c r="G53" i="1"/>
  <c r="G54" i="1"/>
  <c r="G55" i="1"/>
  <c r="G56" i="1"/>
  <c r="G57" i="1"/>
  <c r="G58" i="1"/>
  <c r="G60" i="1"/>
  <c r="G61" i="1"/>
  <c r="G62" i="1"/>
  <c r="G63" i="1"/>
  <c r="G64" i="1"/>
  <c r="G65" i="1"/>
  <c r="G68" i="1"/>
  <c r="G52" i="1"/>
  <c r="G43" i="1"/>
  <c r="G23" i="1"/>
  <c r="G24" i="1"/>
  <c r="G25" i="1"/>
  <c r="G26" i="1"/>
  <c r="G12" i="1"/>
  <c r="C94" i="1" l="1"/>
  <c r="G73" i="1" l="1"/>
  <c r="G74" i="1" s="1"/>
  <c r="C97" i="1" s="1"/>
  <c r="G47" i="1"/>
  <c r="G46" i="1"/>
  <c r="G42" i="1"/>
  <c r="G41" i="1"/>
  <c r="G40" i="1"/>
  <c r="G39" i="1"/>
  <c r="G38" i="1"/>
  <c r="G37" i="1"/>
  <c r="G36" i="1"/>
  <c r="G22" i="1"/>
  <c r="G21" i="1"/>
  <c r="G79" i="1"/>
  <c r="G27" i="1" l="1"/>
  <c r="G69" i="1"/>
  <c r="C96" i="1" s="1"/>
  <c r="G48" i="1"/>
  <c r="C95" i="1" s="1"/>
  <c r="G76" i="1" l="1"/>
  <c r="G77" i="1" s="1"/>
  <c r="C93" i="1"/>
  <c r="G78" i="1" l="1"/>
  <c r="D104" i="1" s="1"/>
  <c r="C98" i="1"/>
  <c r="C99" i="1" s="1"/>
  <c r="D93" i="1" s="1"/>
  <c r="E104" i="1" l="1"/>
  <c r="C104" i="1"/>
  <c r="G80" i="1"/>
  <c r="D96" i="1"/>
  <c r="D95" i="1"/>
  <c r="D97" i="1"/>
  <c r="D98" i="1"/>
  <c r="D99" i="1" l="1"/>
</calcChain>
</file>

<file path=xl/sharedStrings.xml><?xml version="1.0" encoding="utf-8"?>
<sst xmlns="http://schemas.openxmlformats.org/spreadsheetml/2006/main" count="195" uniqueCount="119">
  <si>
    <t>RUBRO O CULTIVO</t>
  </si>
  <si>
    <t>RENDIMIENTO (qqm/Há.)</t>
  </si>
  <si>
    <t>VARIEDAD</t>
  </si>
  <si>
    <t>FECHA ESTIMADA  PRECIO VENTA</t>
  </si>
  <si>
    <t>NIVEL TECNOLÓGICO</t>
  </si>
  <si>
    <t>PRECIO ESPERADO ($/qqm)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</si>
  <si>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</si>
  <si>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</si>
  <si>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</si>
  <si>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</si>
  <si>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</si>
  <si>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</si>
  <si>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</si>
  <si>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</si>
  <si>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</si>
  <si>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</si>
  <si>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</si>
  <si>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</si>
  <si>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</si>
  <si>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</si>
  <si>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</si>
  <si>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</si>
  <si>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</si>
  <si>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</si>
  <si>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</si>
  <si>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</si>
  <si>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</si>
  <si>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</si>
  <si>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Aradura</t>
  </si>
  <si>
    <t>Agosto-Septiembre</t>
  </si>
  <si>
    <t>Aplicación Herb.Post Emergencia</t>
  </si>
  <si>
    <t>Octubre-Noviembre</t>
  </si>
  <si>
    <t>Acarreo Insumos</t>
  </si>
  <si>
    <t>Siembra y Fertilización</t>
  </si>
  <si>
    <t>Subtotal Costo Maquinaria</t>
  </si>
  <si>
    <t>INSUMOS</t>
  </si>
  <si>
    <t>Insumos</t>
  </si>
  <si>
    <t>Unidad (Kg/l/u)</t>
  </si>
  <si>
    <t>Cantidad (Kg/l/u)</t>
  </si>
  <si>
    <t>SEMILLA</t>
  </si>
  <si>
    <t>FERTILIZANTES</t>
  </si>
  <si>
    <t>Kg</t>
  </si>
  <si>
    <t>kg</t>
  </si>
  <si>
    <t>HERBICIDAS</t>
  </si>
  <si>
    <t>Subtotal Insumos</t>
  </si>
  <si>
    <t>OTROS</t>
  </si>
  <si>
    <t>Item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</si>
  <si>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</si>
  <si>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</si>
  <si>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</si>
  <si>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</si>
  <si>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</si>
  <si>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</si>
  <si>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</si>
  <si>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</si>
  <si>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</si>
  <si>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</si>
  <si>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</si>
  <si>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</si>
  <si>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</si>
  <si>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</si>
  <si>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</si>
  <si>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</si>
  <si>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</si>
  <si>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</si>
  <si>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</si>
  <si>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</si>
  <si>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</si>
  <si>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</si>
  <si>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</si>
  <si>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Rendimiento (qqm/hà)</t>
  </si>
  <si>
    <t>Costo unitario ($/qqm) (*)</t>
  </si>
  <si>
    <t>(*): Este valor representa el valor mìnimo de venta del producto</t>
  </si>
  <si>
    <t>JA</t>
  </si>
  <si>
    <t xml:space="preserve">Traslados </t>
  </si>
  <si>
    <t>Subtotal otros</t>
  </si>
  <si>
    <t>PATAGONIA</t>
  </si>
  <si>
    <t>MEDIA</t>
  </si>
  <si>
    <t>LOS LAGOS</t>
  </si>
  <si>
    <t>LOS MUERMOS</t>
  </si>
  <si>
    <t>MERCADO INTERNO</t>
  </si>
  <si>
    <t>Normal</t>
  </si>
  <si>
    <t>Desinfección de semillas</t>
  </si>
  <si>
    <t>Siembra y abonadura</t>
  </si>
  <si>
    <t>Mezcla Fertilizantes  y otros</t>
  </si>
  <si>
    <t xml:space="preserve">Aplicación Biocidas </t>
  </si>
  <si>
    <t>Aporca, limpias, fertilizaciones</t>
  </si>
  <si>
    <t>Diciembre</t>
  </si>
  <si>
    <t>Cosecha y recolección</t>
  </si>
  <si>
    <t>Rotovator</t>
  </si>
  <si>
    <t>Rotovator 2</t>
  </si>
  <si>
    <t>Aplicación  Herbicida Premergencia</t>
  </si>
  <si>
    <t>Aplicación Funguicidas.Post Emergencia</t>
  </si>
  <si>
    <t>Aporca</t>
  </si>
  <si>
    <t>Cosechadora Papas</t>
  </si>
  <si>
    <t>Nitromag</t>
  </si>
  <si>
    <t>Superfosfato triple</t>
  </si>
  <si>
    <t>Muriato de Potasio</t>
  </si>
  <si>
    <t>l</t>
  </si>
  <si>
    <t>FUNGICIDAS</t>
  </si>
  <si>
    <t>Infinito</t>
  </si>
  <si>
    <t>Moxan</t>
  </si>
  <si>
    <t>Anagran</t>
  </si>
  <si>
    <t>Bectra 2</t>
  </si>
  <si>
    <t>Aplicación Funguicidas/Insecticida.Post Emergencia 2</t>
  </si>
  <si>
    <t>INSECTICIDA</t>
  </si>
  <si>
    <t>Muralla</t>
  </si>
  <si>
    <t>PAPAS PRIMOR</t>
  </si>
  <si>
    <t>diciembre</t>
  </si>
  <si>
    <t>Sept-Nov.</t>
  </si>
  <si>
    <t>Sept-Oct.</t>
  </si>
  <si>
    <t>Agosto</t>
  </si>
  <si>
    <t>Octubre</t>
  </si>
  <si>
    <t>Septiembre</t>
  </si>
  <si>
    <t>Agosto-Diciembre</t>
  </si>
  <si>
    <t>Priori</t>
  </si>
  <si>
    <t>Moncut</t>
  </si>
  <si>
    <t>Rango full</t>
  </si>
  <si>
    <t>30-02-2023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</si>
</sst>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_-* #,##0.00_-;\-* #,##0.00_-;_-* &quot;-&quot;??_-;_-@_-"/>
    <numFmt numFmtId="168" formatCode="_-* #,##0_-;\-* #,##0_-;_-* &quot;-&quot;??_-;_-@_-"/>
  </numFmts>
  <fonts count="24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8"/>
      <color indexed="15"/>
      <name val="Calibri"/>
      <family val="2"/>
    </font>
    <font>
      <b/>
      <sz val="8"/>
      <color indexed="8"/>
      <name val="Calibri"/>
      <family val="2"/>
    </font>
    <font>
      <b/>
      <sz val="8"/>
      <color indexed="9"/>
      <name val="Calibri"/>
      <family val="2"/>
    </font>
    <font>
      <sz val="11"/>
      <color indexed="8"/>
      <name val="Calibri"/>
      <family val="2"/>
    </font>
    <font>
      <sz val="9"/>
      <name val="Calibri"/>
      <family val="2"/>
    </font>
    <font>
      <b/>
      <i/>
      <sz val="9"/>
      <name val="Calibri"/>
      <family val="2"/>
    </font>
    <font>
      <b/>
      <sz val="9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62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</borders>
  <cellStyleXfs count="2">
    <xf numFmtId="0" fontId="0" fillId="0" borderId="0" applyNumberFormat="0" applyFill="0" applyBorder="0" applyProtection="0"/>
    <xf numFmtId="167" fontId="20" fillId="0" borderId="23" applyFont="0" applyFill="0" applyBorder="0" applyAlignment="0" applyProtection="0"/>
  </cellStyleXfs>
  <cellXfs count="171">
    <xf numFmtId="0" fontId="0" fillId="0" borderId="0" xfId="0" applyFont="1" applyAlignment="1"/>
    <xf numFmtId="49" fontId="1" fillId="3" borderId="5" xfId="0" applyNumberFormat="1" applyFont="1" applyFill="1" applyBorder="1" applyAlignment="1">
      <alignment vertical="center" wrapText="1"/>
    </xf>
    <xf numFmtId="49" fontId="4" fillId="2" borderId="5" xfId="0" applyNumberFormat="1" applyFont="1" applyFill="1" applyBorder="1" applyAlignment="1">
      <alignment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7" fillId="3" borderId="6" xfId="0" applyNumberFormat="1" applyFont="1" applyFill="1" applyBorder="1" applyAlignment="1">
      <alignment vertical="center"/>
    </xf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vertical="center"/>
    </xf>
    <xf numFmtId="3" fontId="7" fillId="3" borderId="15" xfId="0" applyNumberFormat="1" applyFont="1" applyFill="1" applyBorder="1" applyAlignment="1">
      <alignment vertical="center"/>
    </xf>
    <xf numFmtId="0" fontId="8" fillId="3" borderId="20" xfId="0" applyFont="1" applyFill="1" applyBorder="1" applyAlignment="1">
      <alignment horizontal="center" vertical="center"/>
    </xf>
    <xf numFmtId="0" fontId="8" fillId="3" borderId="20" xfId="0" applyFont="1" applyFill="1" applyBorder="1" applyAlignment="1">
      <alignment vertical="center"/>
    </xf>
    <xf numFmtId="3" fontId="8" fillId="3" borderId="20" xfId="0" applyNumberFormat="1" applyFont="1" applyFill="1" applyBorder="1" applyAlignment="1">
      <alignment vertic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9" fillId="7" borderId="22" xfId="0" applyFont="1" applyFill="1" applyBorder="1" applyAlignment="1">
      <alignment vertical="center"/>
    </xf>
    <xf numFmtId="0" fontId="9" fillId="7" borderId="23" xfId="0" applyFont="1" applyFill="1" applyBorder="1" applyAlignment="1">
      <alignment vertical="center"/>
    </xf>
    <xf numFmtId="165" fontId="1" fillId="2" borderId="23" xfId="0" applyNumberFormat="1" applyFont="1" applyFill="1" applyBorder="1" applyAlignment="1">
      <alignment vertical="center"/>
    </xf>
    <xf numFmtId="165" fontId="16" fillId="2" borderId="23" xfId="0" applyNumberFormat="1" applyFont="1" applyFill="1" applyBorder="1" applyAlignment="1">
      <alignment vertical="center"/>
    </xf>
    <xf numFmtId="49" fontId="0" fillId="2" borderId="23" xfId="0" applyNumberFormat="1" applyFont="1" applyFill="1" applyBorder="1" applyAlignment="1">
      <alignment vertical="center"/>
    </xf>
    <xf numFmtId="0" fontId="9" fillId="2" borderId="23" xfId="0" applyFont="1" applyFill="1" applyBorder="1" applyAlignment="1">
      <alignment vertical="center"/>
    </xf>
    <xf numFmtId="49" fontId="1" fillId="5" borderId="27" xfId="0" applyNumberFormat="1" applyFont="1" applyFill="1" applyBorder="1" applyAlignment="1">
      <alignment vertical="center"/>
    </xf>
    <xf numFmtId="0" fontId="1" fillId="5" borderId="28" xfId="0" applyFont="1" applyFill="1" applyBorder="1" applyAlignment="1">
      <alignment vertical="center"/>
    </xf>
    <xf numFmtId="49" fontId="1" fillId="3" borderId="30" xfId="0" applyNumberFormat="1" applyFont="1" applyFill="1" applyBorder="1" applyAlignment="1">
      <alignment vertical="center"/>
    </xf>
    <xf numFmtId="165" fontId="1" fillId="3" borderId="31" xfId="0" applyNumberFormat="1" applyFont="1" applyFill="1" applyBorder="1" applyAlignment="1">
      <alignment vertical="center"/>
    </xf>
    <xf numFmtId="49" fontId="1" fillId="5" borderId="30" xfId="0" applyNumberFormat="1" applyFont="1" applyFill="1" applyBorder="1" applyAlignment="1">
      <alignment vertical="center"/>
    </xf>
    <xf numFmtId="165" fontId="1" fillId="5" borderId="31" xfId="0" applyNumberFormat="1" applyFont="1" applyFill="1" applyBorder="1" applyAlignment="1">
      <alignment vertical="center"/>
    </xf>
    <xf numFmtId="49" fontId="1" fillId="5" borderId="32" xfId="0" applyNumberFormat="1" applyFont="1" applyFill="1" applyBorder="1" applyAlignment="1">
      <alignment vertical="center"/>
    </xf>
    <xf numFmtId="0" fontId="9" fillId="5" borderId="33" xfId="0" applyFont="1" applyFill="1" applyBorder="1" applyAlignment="1">
      <alignment vertical="center"/>
    </xf>
    <xf numFmtId="165" fontId="1" fillId="6" borderId="34" xfId="0" applyNumberFormat="1" applyFont="1" applyFill="1" applyBorder="1" applyAlignment="1">
      <alignment vertical="center"/>
    </xf>
    <xf numFmtId="0" fontId="0" fillId="2" borderId="23" xfId="0" applyFont="1" applyFill="1" applyBorder="1" applyAlignment="1">
      <alignment vertical="center"/>
    </xf>
    <xf numFmtId="0" fontId="15" fillId="2" borderId="23" xfId="0" applyFont="1" applyFill="1" applyBorder="1" applyAlignment="1">
      <alignment vertical="center"/>
    </xf>
    <xf numFmtId="0" fontId="14" fillId="2" borderId="23" xfId="0" applyFont="1" applyFill="1" applyBorder="1" applyAlignment="1">
      <alignment vertical="center"/>
    </xf>
    <xf numFmtId="49" fontId="14" fillId="2" borderId="23" xfId="0" applyNumberFormat="1" applyFont="1" applyFill="1" applyBorder="1" applyAlignment="1">
      <alignment vertical="center"/>
    </xf>
    <xf numFmtId="49" fontId="12" fillId="2" borderId="45" xfId="0" applyNumberFormat="1" applyFont="1" applyFill="1" applyBorder="1" applyAlignment="1">
      <alignment vertical="center"/>
    </xf>
    <xf numFmtId="0" fontId="12" fillId="7" borderId="23" xfId="0" applyFont="1" applyFill="1" applyBorder="1" applyAlignment="1">
      <alignment vertical="center"/>
    </xf>
    <xf numFmtId="3" fontId="1" fillId="5" borderId="29" xfId="0" applyNumberFormat="1" applyFont="1" applyFill="1" applyBorder="1" applyAlignment="1">
      <alignment vertical="center"/>
    </xf>
    <xf numFmtId="0" fontId="0" fillId="2" borderId="1" xfId="0" applyFont="1" applyFill="1" applyBorder="1" applyAlignment="1">
      <alignment vertical="center"/>
    </xf>
    <xf numFmtId="0" fontId="0" fillId="0" borderId="0" xfId="0" applyNumberFormat="1" applyFont="1" applyAlignment="1">
      <alignment vertical="center"/>
    </xf>
    <xf numFmtId="0" fontId="0" fillId="0" borderId="0" xfId="0" applyFont="1" applyAlignment="1">
      <alignment vertical="center"/>
    </xf>
    <xf numFmtId="0" fontId="0" fillId="2" borderId="2" xfId="0" applyFont="1" applyFill="1" applyBorder="1" applyAlignment="1">
      <alignment vertical="center"/>
    </xf>
    <xf numFmtId="0" fontId="0" fillId="2" borderId="3" xfId="0" applyFont="1" applyFill="1" applyBorder="1" applyAlignment="1">
      <alignment vertical="center"/>
    </xf>
    <xf numFmtId="0" fontId="0" fillId="2" borderId="4" xfId="0" applyFont="1" applyFill="1" applyBorder="1" applyAlignment="1">
      <alignment vertical="center"/>
    </xf>
    <xf numFmtId="49" fontId="2" fillId="2" borderId="6" xfId="0" applyNumberFormat="1" applyFont="1" applyFill="1" applyBorder="1" applyAlignment="1">
      <alignment horizontal="right" vertical="center"/>
    </xf>
    <xf numFmtId="0" fontId="2" fillId="2" borderId="7" xfId="0" applyFont="1" applyFill="1" applyBorder="1" applyAlignment="1">
      <alignment vertical="center"/>
    </xf>
    <xf numFmtId="3" fontId="2" fillId="2" borderId="6" xfId="0" applyNumberFormat="1" applyFont="1" applyFill="1" applyBorder="1" applyAlignment="1">
      <alignment vertical="center"/>
    </xf>
    <xf numFmtId="0" fontId="5" fillId="2" borderId="7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horizontal="right" vertical="center" wrapText="1"/>
    </xf>
    <xf numFmtId="49" fontId="4" fillId="2" borderId="6" xfId="0" applyNumberFormat="1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3" fontId="4" fillId="2" borderId="6" xfId="0" applyNumberFormat="1" applyFont="1" applyFill="1" applyBorder="1" applyAlignment="1">
      <alignment horizontal="right" vertical="center" wrapText="1"/>
    </xf>
    <xf numFmtId="0" fontId="2" fillId="2" borderId="8" xfId="0" applyFont="1" applyFill="1" applyBorder="1" applyAlignment="1">
      <alignment vertical="center" wrapText="1"/>
    </xf>
    <xf numFmtId="14" fontId="2" fillId="2" borderId="9" xfId="0" applyNumberFormat="1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2" fillId="2" borderId="9" xfId="0" applyFont="1" applyFill="1" applyBorder="1" applyAlignment="1">
      <alignment horizontal="justify" vertical="center" wrapText="1"/>
    </xf>
    <xf numFmtId="0" fontId="0" fillId="2" borderId="10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12" xfId="0" applyFont="1" applyFill="1" applyBorder="1" applyAlignment="1">
      <alignment horizontal="left" vertical="center"/>
    </xf>
    <xf numFmtId="0" fontId="2" fillId="2" borderId="12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vertical="center" wrapText="1"/>
    </xf>
    <xf numFmtId="0" fontId="4" fillId="2" borderId="6" xfId="0" applyNumberFormat="1" applyFont="1" applyFill="1" applyBorder="1" applyAlignment="1">
      <alignment vertical="center" wrapText="1"/>
    </xf>
    <xf numFmtId="3" fontId="2" fillId="2" borderId="12" xfId="0" applyNumberFormat="1" applyFont="1" applyFill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3" fontId="2" fillId="2" borderId="18" xfId="0" applyNumberFormat="1" applyFont="1" applyFill="1" applyBorder="1" applyAlignment="1">
      <alignment vertical="center"/>
    </xf>
    <xf numFmtId="49" fontId="4" fillId="2" borderId="19" xfId="0" applyNumberFormat="1" applyFont="1" applyFill="1" applyBorder="1" applyAlignment="1">
      <alignment vertical="center" wrapText="1"/>
    </xf>
    <xf numFmtId="49" fontId="4" fillId="2" borderId="19" xfId="0" applyNumberFormat="1" applyFont="1" applyFill="1" applyBorder="1" applyAlignment="1">
      <alignment horizontal="center" vertical="center" wrapText="1"/>
    </xf>
    <xf numFmtId="0" fontId="4" fillId="2" borderId="19" xfId="0" applyNumberFormat="1" applyFont="1" applyFill="1" applyBorder="1" applyAlignment="1">
      <alignment vertical="center" wrapText="1"/>
    </xf>
    <xf numFmtId="49" fontId="4" fillId="2" borderId="19" xfId="0" applyNumberFormat="1" applyFont="1" applyFill="1" applyBorder="1" applyAlignment="1">
      <alignment horizontal="right" vertical="center" wrapText="1"/>
    </xf>
    <xf numFmtId="3" fontId="4" fillId="2" borderId="19" xfId="0" applyNumberFormat="1" applyFont="1" applyFill="1" applyBorder="1" applyAlignment="1">
      <alignment horizontal="right" vertical="center" wrapText="1"/>
    </xf>
    <xf numFmtId="0" fontId="0" fillId="0" borderId="23" xfId="0" applyNumberFormat="1" applyFont="1" applyBorder="1" applyAlignment="1">
      <alignment vertical="center"/>
    </xf>
    <xf numFmtId="49" fontId="4" fillId="2" borderId="6" xfId="0" applyNumberFormat="1" applyFont="1" applyFill="1" applyBorder="1" applyAlignment="1">
      <alignment horizontal="center" vertical="center"/>
    </xf>
    <xf numFmtId="3" fontId="4" fillId="2" borderId="6" xfId="0" applyNumberFormat="1" applyFont="1" applyFill="1" applyBorder="1" applyAlignment="1">
      <alignment vertical="center"/>
    </xf>
    <xf numFmtId="0" fontId="2" fillId="2" borderId="18" xfId="0" applyFont="1" applyFill="1" applyBorder="1" applyAlignment="1">
      <alignment horizontal="center" vertical="center"/>
    </xf>
    <xf numFmtId="164" fontId="4" fillId="2" borderId="6" xfId="0" applyNumberFormat="1" applyFont="1" applyFill="1" applyBorder="1" applyAlignment="1">
      <alignment vertical="center"/>
    </xf>
    <xf numFmtId="0" fontId="2" fillId="2" borderId="26" xfId="0" applyFont="1" applyFill="1" applyBorder="1" applyAlignment="1">
      <alignment vertical="center"/>
    </xf>
    <xf numFmtId="3" fontId="2" fillId="2" borderId="26" xfId="0" applyNumberFormat="1" applyFont="1" applyFill="1" applyBorder="1" applyAlignment="1">
      <alignment vertical="center"/>
    </xf>
    <xf numFmtId="0" fontId="0" fillId="2" borderId="25" xfId="0" applyFont="1" applyFill="1" applyBorder="1" applyAlignment="1">
      <alignment vertical="center"/>
    </xf>
    <xf numFmtId="0" fontId="14" fillId="2" borderId="46" xfId="0" applyFont="1" applyFill="1" applyBorder="1" applyAlignment="1">
      <alignment vertical="center"/>
    </xf>
    <xf numFmtId="0" fontId="14" fillId="2" borderId="47" xfId="0" applyFont="1" applyFill="1" applyBorder="1" applyAlignment="1">
      <alignment vertical="center"/>
    </xf>
    <xf numFmtId="0" fontId="14" fillId="2" borderId="49" xfId="0" applyFont="1" applyFill="1" applyBorder="1" applyAlignment="1">
      <alignment vertical="center"/>
    </xf>
    <xf numFmtId="0" fontId="14" fillId="2" borderId="51" xfId="0" applyFont="1" applyFill="1" applyBorder="1" applyAlignment="1">
      <alignment vertical="center"/>
    </xf>
    <xf numFmtId="0" fontId="14" fillId="2" borderId="52" xfId="0" applyFont="1" applyFill="1" applyBorder="1" applyAlignment="1">
      <alignment vertical="center"/>
    </xf>
    <xf numFmtId="0" fontId="14" fillId="7" borderId="23" xfId="0" applyFont="1" applyFill="1" applyBorder="1" applyAlignment="1">
      <alignment vertical="center"/>
    </xf>
    <xf numFmtId="0" fontId="0" fillId="2" borderId="21" xfId="0" applyFont="1" applyFill="1" applyBorder="1" applyAlignment="1">
      <alignment vertical="center"/>
    </xf>
    <xf numFmtId="49" fontId="11" fillId="2" borderId="48" xfId="0" applyNumberFormat="1" applyFont="1" applyFill="1" applyBorder="1" applyAlignment="1">
      <alignment vertical="center"/>
    </xf>
    <xf numFmtId="49" fontId="11" fillId="2" borderId="50" xfId="0" applyNumberFormat="1" applyFont="1" applyFill="1" applyBorder="1" applyAlignment="1">
      <alignment vertical="center"/>
    </xf>
    <xf numFmtId="0" fontId="11" fillId="9" borderId="44" xfId="0" applyFont="1" applyFill="1" applyBorder="1" applyAlignment="1">
      <alignment vertical="center"/>
    </xf>
    <xf numFmtId="0" fontId="11" fillId="7" borderId="23" xfId="0" applyFont="1" applyFill="1" applyBorder="1" applyAlignment="1">
      <alignment vertical="center"/>
    </xf>
    <xf numFmtId="49" fontId="18" fillId="8" borderId="35" xfId="0" applyNumberFormat="1" applyFont="1" applyFill="1" applyBorder="1" applyAlignment="1">
      <alignment vertical="center"/>
    </xf>
    <xf numFmtId="49" fontId="18" fillId="8" borderId="24" xfId="0" applyNumberFormat="1" applyFont="1" applyFill="1" applyBorder="1" applyAlignment="1">
      <alignment vertical="center"/>
    </xf>
    <xf numFmtId="49" fontId="11" fillId="8" borderId="36" xfId="0" applyNumberFormat="1" applyFont="1" applyFill="1" applyBorder="1" applyAlignment="1">
      <alignment vertical="center"/>
    </xf>
    <xf numFmtId="49" fontId="18" fillId="2" borderId="37" xfId="0" applyNumberFormat="1" applyFont="1" applyFill="1" applyBorder="1" applyAlignment="1">
      <alignment vertical="center"/>
    </xf>
    <xf numFmtId="3" fontId="18" fillId="2" borderId="6" xfId="0" applyNumberFormat="1" applyFont="1" applyFill="1" applyBorder="1" applyAlignment="1">
      <alignment vertical="center"/>
    </xf>
    <xf numFmtId="9" fontId="11" fillId="2" borderId="38" xfId="0" applyNumberFormat="1" applyFont="1" applyFill="1" applyBorder="1" applyAlignment="1">
      <alignment vertical="center"/>
    </xf>
    <xf numFmtId="0" fontId="18" fillId="2" borderId="6" xfId="0" applyNumberFormat="1" applyFont="1" applyFill="1" applyBorder="1" applyAlignment="1">
      <alignment vertical="center"/>
    </xf>
    <xf numFmtId="166" fontId="18" fillId="2" borderId="6" xfId="0" applyNumberFormat="1" applyFont="1" applyFill="1" applyBorder="1" applyAlignment="1">
      <alignment vertical="center"/>
    </xf>
    <xf numFmtId="0" fontId="19" fillId="7" borderId="23" xfId="0" applyFont="1" applyFill="1" applyBorder="1" applyAlignment="1">
      <alignment vertical="center"/>
    </xf>
    <xf numFmtId="49" fontId="18" fillId="8" borderId="39" xfId="0" applyNumberFormat="1" applyFont="1" applyFill="1" applyBorder="1" applyAlignment="1">
      <alignment vertical="center"/>
    </xf>
    <xf numFmtId="166" fontId="18" fillId="8" borderId="40" xfId="0" applyNumberFormat="1" applyFont="1" applyFill="1" applyBorder="1" applyAlignment="1">
      <alignment vertical="center"/>
    </xf>
    <xf numFmtId="9" fontId="18" fillId="8" borderId="41" xfId="0" applyNumberFormat="1" applyFont="1" applyFill="1" applyBorder="1" applyAlignment="1">
      <alignment vertical="center"/>
    </xf>
    <xf numFmtId="0" fontId="11" fillId="2" borderId="23" xfId="0" applyFont="1" applyFill="1" applyBorder="1" applyAlignment="1">
      <alignment vertical="center"/>
    </xf>
    <xf numFmtId="0" fontId="19" fillId="2" borderId="23" xfId="0" applyFont="1" applyFill="1" applyBorder="1" applyAlignment="1">
      <alignment vertical="center"/>
    </xf>
    <xf numFmtId="0" fontId="19" fillId="9" borderId="22" xfId="0" applyFont="1" applyFill="1" applyBorder="1" applyAlignment="1">
      <alignment vertical="center"/>
    </xf>
    <xf numFmtId="49" fontId="17" fillId="9" borderId="23" xfId="0" applyNumberFormat="1" applyFont="1" applyFill="1" applyBorder="1" applyAlignment="1">
      <alignment vertical="center"/>
    </xf>
    <xf numFmtId="0" fontId="19" fillId="9" borderId="23" xfId="0" applyFont="1" applyFill="1" applyBorder="1" applyAlignment="1">
      <alignment vertical="center"/>
    </xf>
    <xf numFmtId="0" fontId="19" fillId="9" borderId="53" xfId="0" applyFont="1" applyFill="1" applyBorder="1" applyAlignment="1">
      <alignment vertical="center"/>
    </xf>
    <xf numFmtId="49" fontId="18" fillId="8" borderId="54" xfId="0" applyNumberFormat="1" applyFont="1" applyFill="1" applyBorder="1" applyAlignment="1">
      <alignment vertical="center"/>
    </xf>
    <xf numFmtId="0" fontId="18" fillId="8" borderId="55" xfId="0" applyNumberFormat="1" applyFont="1" applyFill="1" applyBorder="1" applyAlignment="1">
      <alignment vertical="center"/>
    </xf>
    <xf numFmtId="0" fontId="18" fillId="8" borderId="56" xfId="0" applyNumberFormat="1" applyFont="1" applyFill="1" applyBorder="1" applyAlignment="1">
      <alignment vertical="center"/>
    </xf>
    <xf numFmtId="166" fontId="18" fillId="8" borderId="41" xfId="0" applyNumberFormat="1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vertical="center" wrapText="1"/>
    </xf>
    <xf numFmtId="0" fontId="2" fillId="0" borderId="57" xfId="0" applyFont="1" applyFill="1" applyBorder="1" applyAlignment="1">
      <alignment horizontal="right" vertical="center"/>
    </xf>
    <xf numFmtId="17" fontId="11" fillId="10" borderId="57" xfId="0" applyNumberFormat="1" applyFont="1" applyFill="1" applyBorder="1" applyAlignment="1">
      <alignment horizontal="right" vertical="center"/>
    </xf>
    <xf numFmtId="168" fontId="11" fillId="10" borderId="57" xfId="1" applyNumberFormat="1" applyFont="1" applyFill="1" applyBorder="1" applyAlignment="1">
      <alignment horizontal="right" vertical="center"/>
    </xf>
    <xf numFmtId="0" fontId="11" fillId="10" borderId="57" xfId="0" applyFont="1" applyFill="1" applyBorder="1" applyAlignment="1">
      <alignment horizontal="right" vertical="center"/>
    </xf>
    <xf numFmtId="49" fontId="1" fillId="3" borderId="59" xfId="0" applyNumberFormat="1" applyFont="1" applyFill="1" applyBorder="1" applyAlignment="1">
      <alignment horizontal="center" vertical="center" wrapText="1"/>
    </xf>
    <xf numFmtId="0" fontId="21" fillId="0" borderId="58" xfId="0" applyFont="1" applyBorder="1" applyAlignment="1" applyProtection="1">
      <alignment horizontal="left" vertical="center"/>
    </xf>
    <xf numFmtId="0" fontId="2" fillId="0" borderId="58" xfId="0" applyFont="1" applyBorder="1" applyAlignment="1">
      <alignment horizontal="center" vertical="center"/>
    </xf>
    <xf numFmtId="0" fontId="21" fillId="0" borderId="58" xfId="0" applyFont="1" applyBorder="1" applyAlignment="1" applyProtection="1">
      <alignment horizontal="center" vertical="center"/>
      <protection locked="0"/>
    </xf>
    <xf numFmtId="0" fontId="21" fillId="0" borderId="58" xfId="0" applyFont="1" applyBorder="1" applyAlignment="1" applyProtection="1">
      <alignment horizontal="center" vertical="center"/>
    </xf>
    <xf numFmtId="168" fontId="21" fillId="0" borderId="58" xfId="1" applyNumberFormat="1" applyFont="1" applyBorder="1" applyAlignment="1" applyProtection="1">
      <alignment vertical="center"/>
    </xf>
    <xf numFmtId="3" fontId="4" fillId="2" borderId="58" xfId="0" applyNumberFormat="1" applyFont="1" applyFill="1" applyBorder="1" applyAlignment="1">
      <alignment horizontal="right" vertical="center" wrapText="1"/>
    </xf>
    <xf numFmtId="0" fontId="21" fillId="0" borderId="58" xfId="0" applyFont="1" applyFill="1" applyBorder="1" applyAlignment="1" applyProtection="1">
      <alignment horizontal="left" vertical="center"/>
    </xf>
    <xf numFmtId="0" fontId="2" fillId="0" borderId="58" xfId="0" applyFont="1" applyFill="1" applyBorder="1" applyAlignment="1">
      <alignment horizontal="center" vertical="center"/>
    </xf>
    <xf numFmtId="0" fontId="21" fillId="0" borderId="58" xfId="0" applyFont="1" applyFill="1" applyBorder="1" applyAlignment="1">
      <alignment horizontal="center" vertical="center"/>
    </xf>
    <xf numFmtId="0" fontId="21" fillId="0" borderId="58" xfId="0" applyFont="1" applyBorder="1" applyAlignment="1">
      <alignment horizontal="center" vertical="center"/>
    </xf>
    <xf numFmtId="49" fontId="1" fillId="3" borderId="60" xfId="0" applyNumberFormat="1" applyFont="1" applyFill="1" applyBorder="1" applyAlignment="1">
      <alignment horizontal="center" vertical="center" wrapText="1"/>
    </xf>
    <xf numFmtId="49" fontId="8" fillId="3" borderId="61" xfId="0" applyNumberFormat="1" applyFont="1" applyFill="1" applyBorder="1" applyAlignment="1">
      <alignment vertical="center"/>
    </xf>
    <xf numFmtId="0" fontId="8" fillId="3" borderId="61" xfId="0" applyFont="1" applyFill="1" applyBorder="1" applyAlignment="1">
      <alignment horizontal="center" vertical="center"/>
    </xf>
    <xf numFmtId="0" fontId="8" fillId="3" borderId="61" xfId="0" applyFont="1" applyFill="1" applyBorder="1" applyAlignment="1">
      <alignment vertical="center"/>
    </xf>
    <xf numFmtId="3" fontId="8" fillId="3" borderId="61" xfId="0" applyNumberFormat="1" applyFont="1" applyFill="1" applyBorder="1" applyAlignment="1">
      <alignment vertical="center"/>
    </xf>
    <xf numFmtId="0" fontId="22" fillId="0" borderId="58" xfId="0" applyFont="1" applyFill="1" applyBorder="1" applyAlignment="1">
      <alignment horizontal="left" vertical="center"/>
    </xf>
    <xf numFmtId="168" fontId="21" fillId="0" borderId="58" xfId="1" applyNumberFormat="1" applyFont="1" applyBorder="1" applyAlignment="1">
      <alignment vertical="center"/>
    </xf>
    <xf numFmtId="3" fontId="4" fillId="2" borderId="58" xfId="0" applyNumberFormat="1" applyFont="1" applyFill="1" applyBorder="1" applyAlignment="1">
      <alignment vertical="center"/>
    </xf>
    <xf numFmtId="0" fontId="21" fillId="0" borderId="58" xfId="0" applyFont="1" applyFill="1" applyBorder="1" applyAlignment="1">
      <alignment horizontal="left" vertical="center"/>
    </xf>
    <xf numFmtId="168" fontId="21" fillId="0" borderId="58" xfId="1" applyNumberFormat="1" applyFont="1" applyBorder="1" applyAlignment="1" applyProtection="1">
      <alignment vertical="center"/>
      <protection locked="0"/>
    </xf>
    <xf numFmtId="0" fontId="21" fillId="11" borderId="58" xfId="0" applyFont="1" applyFill="1" applyBorder="1" applyAlignment="1" applyProtection="1">
      <alignment horizontal="center" vertical="center"/>
    </xf>
    <xf numFmtId="0" fontId="21" fillId="11" borderId="58" xfId="0" applyFont="1" applyFill="1" applyBorder="1" applyAlignment="1" applyProtection="1">
      <alignment horizontal="center" vertical="center"/>
      <protection locked="0"/>
    </xf>
    <xf numFmtId="168" fontId="21" fillId="11" borderId="58" xfId="1" applyNumberFormat="1" applyFont="1" applyFill="1" applyBorder="1" applyAlignment="1" applyProtection="1">
      <alignment vertical="center"/>
      <protection locked="0"/>
    </xf>
    <xf numFmtId="0" fontId="21" fillId="0" borderId="58" xfId="0" applyFont="1" applyFill="1" applyBorder="1" applyAlignment="1">
      <alignment horizontal="left" vertical="center" wrapText="1"/>
    </xf>
    <xf numFmtId="0" fontId="23" fillId="0" borderId="58" xfId="0" applyFont="1" applyFill="1" applyBorder="1" applyAlignment="1">
      <alignment horizontal="left" vertical="center" wrapText="1"/>
    </xf>
    <xf numFmtId="14" fontId="4" fillId="2" borderId="6" xfId="0" applyNumberFormat="1" applyFont="1" applyFill="1" applyBorder="1" applyAlignment="1">
      <alignment horizontal="left" vertical="center"/>
    </xf>
    <xf numFmtId="49" fontId="17" fillId="9" borderId="42" xfId="0" applyNumberFormat="1" applyFont="1" applyFill="1" applyBorder="1" applyAlignment="1">
      <alignment vertical="center"/>
    </xf>
    <xf numFmtId="0" fontId="18" fillId="9" borderId="43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vertical="center" wrapText="1"/>
    </xf>
    <xf numFmtId="0" fontId="4" fillId="2" borderId="6" xfId="0" applyFont="1" applyFill="1" applyBorder="1" applyAlignment="1">
      <alignment vertical="center" wrapText="1"/>
    </xf>
    <xf numFmtId="49" fontId="3" fillId="3" borderId="6" xfId="0" applyNumberFormat="1" applyFont="1" applyFill="1" applyBorder="1" applyAlignment="1">
      <alignment vertical="center" wrapText="1"/>
    </xf>
    <xf numFmtId="0" fontId="3" fillId="4" borderId="6" xfId="0" applyFont="1" applyFill="1" applyBorder="1" applyAlignment="1">
      <alignment vertical="center" wrapText="1"/>
    </xf>
    <xf numFmtId="49" fontId="4" fillId="2" borderId="6" xfId="0" applyNumberFormat="1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</cellXfs>
  <cellStyles count="2">
    <cellStyle name="Millares 2" xfId="1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5</xdr:col>
      <xdr:colOff>152400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05"/>
  <sheetViews>
    <sheetView showGridLines="0" tabSelected="1" topLeftCell="A88" zoomScaleNormal="100" workbookViewId="0">
      <selection activeCell="I96" sqref="I96"/>
    </sheetView>
  </sheetViews>
  <sheetFormatPr baseColWidth="10" defaultColWidth="10.81640625" defaultRowHeight="11.25" customHeight="1" x14ac:dyDescent="0.35"/>
  <cols>
    <col min="1" max="1" width="4.453125" style="56" customWidth="1"/>
    <col min="2" max="2" width="34.54296875" style="56" customWidth="1"/>
    <col min="3" max="3" width="19.453125" style="56" customWidth="1"/>
    <col min="4" max="4" width="9.453125" style="56" customWidth="1"/>
    <col min="5" max="5" width="18" style="56" customWidth="1"/>
    <col min="6" max="6" width="11" style="56" customWidth="1"/>
    <col min="7" max="7" width="14.453125" style="56" customWidth="1"/>
    <col min="8" max="255" width="10.81640625" style="56" customWidth="1"/>
    <col min="256" max="16384" width="10.81640625" style="57"/>
  </cols>
  <sheetData>
    <row r="1" spans="1:7" ht="15" customHeight="1" x14ac:dyDescent="0.35">
      <c r="A1" s="55"/>
      <c r="B1" s="55"/>
      <c r="C1" s="55"/>
      <c r="D1" s="55"/>
      <c r="E1" s="55"/>
      <c r="F1" s="55"/>
      <c r="G1" s="55"/>
    </row>
    <row r="2" spans="1:7" ht="15" customHeight="1" x14ac:dyDescent="0.35">
      <c r="A2" s="55"/>
      <c r="B2" s="55"/>
      <c r="C2" s="55"/>
      <c r="D2" s="55"/>
      <c r="E2" s="55"/>
      <c r="F2" s="55"/>
      <c r="G2" s="55"/>
    </row>
    <row r="3" spans="1:7" ht="15" customHeight="1" x14ac:dyDescent="0.35">
      <c r="A3" s="55"/>
      <c r="B3" s="55"/>
      <c r="C3" s="55"/>
      <c r="D3" s="55"/>
      <c r="E3" s="55"/>
      <c r="F3" s="55"/>
      <c r="G3" s="55"/>
    </row>
    <row r="4" spans="1:7" ht="15" customHeight="1" x14ac:dyDescent="0.35">
      <c r="A4" s="55"/>
      <c r="B4" s="55"/>
      <c r="C4" s="55"/>
      <c r="D4" s="55"/>
      <c r="E4" s="55"/>
      <c r="F4" s="55"/>
      <c r="G4" s="55"/>
    </row>
    <row r="5" spans="1:7" ht="15" customHeight="1" x14ac:dyDescent="0.35">
      <c r="A5" s="55"/>
      <c r="B5" s="55"/>
      <c r="C5" s="55"/>
      <c r="D5" s="55"/>
      <c r="E5" s="55"/>
      <c r="F5" s="55"/>
      <c r="G5" s="55"/>
    </row>
    <row r="6" spans="1:7" ht="15" customHeight="1" x14ac:dyDescent="0.35">
      <c r="A6" s="55"/>
      <c r="B6" s="55"/>
      <c r="C6" s="55"/>
      <c r="D6" s="55"/>
      <c r="E6" s="55"/>
      <c r="F6" s="55"/>
      <c r="G6" s="55"/>
    </row>
    <row r="7" spans="1:7" ht="15" customHeight="1" x14ac:dyDescent="0.35">
      <c r="A7" s="55"/>
      <c r="B7" s="55"/>
      <c r="C7" s="55"/>
      <c r="D7" s="55"/>
      <c r="E7" s="55"/>
      <c r="F7" s="55"/>
      <c r="G7" s="55"/>
    </row>
    <row r="8" spans="1:7" ht="15" customHeight="1" x14ac:dyDescent="0.35">
      <c r="A8" s="55"/>
      <c r="B8" s="58"/>
      <c r="C8" s="59"/>
      <c r="D8" s="55"/>
      <c r="E8" s="59"/>
      <c r="F8" s="59"/>
      <c r="G8" s="59"/>
    </row>
    <row r="9" spans="1:7" ht="12" customHeight="1" x14ac:dyDescent="0.35">
      <c r="A9" s="60"/>
      <c r="B9" s="1" t="s">
        <v>0</v>
      </c>
      <c r="C9" s="61" t="s">
        <v>107</v>
      </c>
      <c r="D9" s="62"/>
      <c r="E9" s="165" t="s">
        <v>1</v>
      </c>
      <c r="F9" s="166"/>
      <c r="G9" s="63">
        <v>290</v>
      </c>
    </row>
    <row r="10" spans="1:7" ht="38.25" customHeight="1" x14ac:dyDescent="0.35">
      <c r="A10" s="60"/>
      <c r="B10" s="2" t="s">
        <v>2</v>
      </c>
      <c r="C10" s="3" t="s">
        <v>76</v>
      </c>
      <c r="D10" s="64"/>
      <c r="E10" s="163" t="s">
        <v>3</v>
      </c>
      <c r="F10" s="164"/>
      <c r="G10" s="131" t="s">
        <v>108</v>
      </c>
    </row>
    <row r="11" spans="1:7" ht="18" customHeight="1" x14ac:dyDescent="0.35">
      <c r="A11" s="60"/>
      <c r="B11" s="2" t="s">
        <v>4</v>
      </c>
      <c r="C11" s="130" t="s">
        <v>77</v>
      </c>
      <c r="D11" s="64"/>
      <c r="E11" s="163" t="s">
        <v>5</v>
      </c>
      <c r="F11" s="164"/>
      <c r="G11" s="132">
        <v>38000</v>
      </c>
    </row>
    <row r="12" spans="1:7" ht="11.25" customHeight="1" x14ac:dyDescent="0.35">
      <c r="A12" s="60"/>
      <c r="B12" s="2" t="s">
        <v>6</v>
      </c>
      <c r="C12" s="130" t="s">
        <v>78</v>
      </c>
      <c r="D12" s="64"/>
      <c r="E12" s="66" t="s">
        <v>7</v>
      </c>
      <c r="F12" s="67"/>
      <c r="G12" s="132">
        <f>G9*G11</f>
        <v>11020000</v>
      </c>
    </row>
    <row r="13" spans="1:7" ht="11.25" customHeight="1" x14ac:dyDescent="0.35">
      <c r="A13" s="60"/>
      <c r="B13" s="2" t="s">
        <v>8</v>
      </c>
      <c r="C13" s="130" t="s">
        <v>79</v>
      </c>
      <c r="D13" s="64"/>
      <c r="E13" s="163" t="s">
        <v>9</v>
      </c>
      <c r="F13" s="164"/>
      <c r="G13" s="133" t="s">
        <v>80</v>
      </c>
    </row>
    <row r="14" spans="1:7" ht="13.5" customHeight="1" x14ac:dyDescent="0.35">
      <c r="A14" s="60"/>
      <c r="B14" s="2" t="s">
        <v>10</v>
      </c>
      <c r="C14" s="130" t="s">
        <v>79</v>
      </c>
      <c r="D14" s="64"/>
      <c r="E14" s="163" t="s">
        <v>11</v>
      </c>
      <c r="F14" s="164"/>
      <c r="G14" s="131" t="s">
        <v>108</v>
      </c>
    </row>
    <row r="15" spans="1:7" ht="25.5" customHeight="1" x14ac:dyDescent="0.35">
      <c r="A15" s="60"/>
      <c r="B15" s="2" t="s">
        <v>12</v>
      </c>
      <c r="C15" s="160" t="s">
        <v>118</v>
      </c>
      <c r="D15" s="64"/>
      <c r="E15" s="167" t="s">
        <v>13</v>
      </c>
      <c r="F15" s="168"/>
      <c r="G15" s="133" t="s">
        <v>81</v>
      </c>
    </row>
    <row r="16" spans="1:7" ht="12" customHeight="1" x14ac:dyDescent="0.35">
      <c r="A16" s="55"/>
      <c r="B16" s="69"/>
      <c r="C16" s="70"/>
      <c r="D16" s="6"/>
      <c r="E16" s="71"/>
      <c r="F16" s="71"/>
      <c r="G16" s="72"/>
    </row>
    <row r="17" spans="1:7" ht="12" customHeight="1" x14ac:dyDescent="0.35">
      <c r="A17" s="73"/>
      <c r="B17" s="169" t="s">
        <v>14</v>
      </c>
      <c r="C17" s="170"/>
      <c r="D17" s="170"/>
      <c r="E17" s="170"/>
      <c r="F17" s="170"/>
      <c r="G17" s="170"/>
    </row>
    <row r="18" spans="1:7" ht="12" customHeight="1" x14ac:dyDescent="0.35">
      <c r="A18" s="55"/>
      <c r="B18" s="74"/>
      <c r="C18" s="75"/>
      <c r="D18" s="75"/>
      <c r="E18" s="75"/>
      <c r="F18" s="76"/>
      <c r="G18" s="76"/>
    </row>
    <row r="19" spans="1:7" ht="12" customHeight="1" x14ac:dyDescent="0.35">
      <c r="A19" s="60"/>
      <c r="B19" s="4" t="s">
        <v>15</v>
      </c>
      <c r="C19" s="5"/>
      <c r="D19" s="6"/>
      <c r="E19" s="6"/>
      <c r="F19" s="6"/>
      <c r="G19" s="6"/>
    </row>
    <row r="20" spans="1:7" ht="24" customHeight="1" x14ac:dyDescent="0.35">
      <c r="A20" s="73"/>
      <c r="B20" s="134" t="s">
        <v>16</v>
      </c>
      <c r="C20" s="134" t="s">
        <v>17</v>
      </c>
      <c r="D20" s="134" t="s">
        <v>18</v>
      </c>
      <c r="E20" s="134" t="s">
        <v>19</v>
      </c>
      <c r="F20" s="134" t="s">
        <v>20</v>
      </c>
      <c r="G20" s="134" t="s">
        <v>21</v>
      </c>
    </row>
    <row r="21" spans="1:7" ht="12.75" customHeight="1" x14ac:dyDescent="0.35">
      <c r="A21" s="95"/>
      <c r="B21" s="135" t="s">
        <v>82</v>
      </c>
      <c r="C21" s="136" t="s">
        <v>22</v>
      </c>
      <c r="D21" s="137">
        <v>0.6</v>
      </c>
      <c r="E21" s="138" t="s">
        <v>29</v>
      </c>
      <c r="F21" s="139">
        <v>25000</v>
      </c>
      <c r="G21" s="140">
        <f>(D21*F21)</f>
        <v>15000</v>
      </c>
    </row>
    <row r="22" spans="1:7" ht="25.5" customHeight="1" x14ac:dyDescent="0.35">
      <c r="A22" s="95"/>
      <c r="B22" s="135" t="s">
        <v>83</v>
      </c>
      <c r="C22" s="136" t="s">
        <v>22</v>
      </c>
      <c r="D22" s="137">
        <v>7.5</v>
      </c>
      <c r="E22" s="138" t="s">
        <v>29</v>
      </c>
      <c r="F22" s="139">
        <v>25000</v>
      </c>
      <c r="G22" s="140">
        <f>(D22*F22)</f>
        <v>187500</v>
      </c>
    </row>
    <row r="23" spans="1:7" ht="25.5" customHeight="1" x14ac:dyDescent="0.35">
      <c r="A23" s="95"/>
      <c r="B23" s="135" t="s">
        <v>84</v>
      </c>
      <c r="C23" s="136" t="s">
        <v>22</v>
      </c>
      <c r="D23" s="137">
        <v>2</v>
      </c>
      <c r="E23" s="138" t="s">
        <v>29</v>
      </c>
      <c r="F23" s="139">
        <v>30000</v>
      </c>
      <c r="G23" s="140">
        <f t="shared" ref="G23:G26" si="0">(D23*F23)</f>
        <v>60000</v>
      </c>
    </row>
    <row r="24" spans="1:7" ht="25.5" customHeight="1" x14ac:dyDescent="0.35">
      <c r="A24" s="95"/>
      <c r="B24" s="135" t="s">
        <v>85</v>
      </c>
      <c r="C24" s="136" t="s">
        <v>22</v>
      </c>
      <c r="D24" s="137">
        <v>3</v>
      </c>
      <c r="E24" s="138" t="s">
        <v>109</v>
      </c>
      <c r="F24" s="139">
        <v>25000</v>
      </c>
      <c r="G24" s="140">
        <f t="shared" si="0"/>
        <v>75000</v>
      </c>
    </row>
    <row r="25" spans="1:7" ht="25.5" customHeight="1" x14ac:dyDescent="0.35">
      <c r="A25" s="95"/>
      <c r="B25" s="135" t="s">
        <v>86</v>
      </c>
      <c r="C25" s="136" t="s">
        <v>22</v>
      </c>
      <c r="D25" s="137">
        <v>5.5</v>
      </c>
      <c r="E25" s="138" t="s">
        <v>110</v>
      </c>
      <c r="F25" s="139">
        <v>30000</v>
      </c>
      <c r="G25" s="140">
        <f t="shared" si="0"/>
        <v>165000</v>
      </c>
    </row>
    <row r="26" spans="1:7" ht="25.5" customHeight="1" x14ac:dyDescent="0.35">
      <c r="A26" s="95"/>
      <c r="B26" s="141" t="s">
        <v>88</v>
      </c>
      <c r="C26" s="142" t="s">
        <v>22</v>
      </c>
      <c r="D26" s="143">
        <v>94</v>
      </c>
      <c r="E26" s="144" t="s">
        <v>87</v>
      </c>
      <c r="F26" s="139">
        <v>30000</v>
      </c>
      <c r="G26" s="140">
        <f t="shared" si="0"/>
        <v>2820000</v>
      </c>
    </row>
    <row r="27" spans="1:7" ht="12.75" customHeight="1" x14ac:dyDescent="0.35">
      <c r="A27" s="73"/>
      <c r="B27" s="7" t="s">
        <v>23</v>
      </c>
      <c r="C27" s="8"/>
      <c r="D27" s="8"/>
      <c r="E27" s="8"/>
      <c r="F27" s="9"/>
      <c r="G27" s="10">
        <f>SUM(G21:G26)</f>
        <v>3322500</v>
      </c>
    </row>
    <row r="28" spans="1:7" ht="12" customHeight="1" x14ac:dyDescent="0.35">
      <c r="A28" s="55"/>
      <c r="B28" s="74"/>
      <c r="C28" s="76"/>
      <c r="D28" s="76"/>
      <c r="E28" s="76"/>
      <c r="F28" s="79"/>
      <c r="G28" s="79"/>
    </row>
    <row r="29" spans="1:7" ht="12" customHeight="1" x14ac:dyDescent="0.35">
      <c r="A29" s="60"/>
      <c r="B29" s="11" t="s">
        <v>24</v>
      </c>
      <c r="C29" s="12"/>
      <c r="D29" s="13"/>
      <c r="E29" s="13"/>
      <c r="F29" s="14"/>
      <c r="G29" s="14"/>
    </row>
    <row r="30" spans="1:7" ht="24" customHeight="1" x14ac:dyDescent="0.35">
      <c r="A30" s="60"/>
      <c r="B30" s="15" t="s">
        <v>16</v>
      </c>
      <c r="C30" s="16" t="s">
        <v>17</v>
      </c>
      <c r="D30" s="16" t="s">
        <v>18</v>
      </c>
      <c r="E30" s="15" t="s">
        <v>19</v>
      </c>
      <c r="F30" s="16" t="s">
        <v>20</v>
      </c>
      <c r="G30" s="15" t="s">
        <v>21</v>
      </c>
    </row>
    <row r="31" spans="1:7" ht="12" customHeight="1" x14ac:dyDescent="0.35">
      <c r="A31" s="60"/>
      <c r="B31" s="17"/>
      <c r="C31" s="18" t="s">
        <v>73</v>
      </c>
      <c r="D31" s="18"/>
      <c r="E31" s="18"/>
      <c r="F31" s="17"/>
      <c r="G31" s="17"/>
    </row>
    <row r="32" spans="1:7" ht="12" customHeight="1" x14ac:dyDescent="0.35">
      <c r="A32" s="60"/>
      <c r="B32" s="19" t="s">
        <v>25</v>
      </c>
      <c r="C32" s="20"/>
      <c r="D32" s="20"/>
      <c r="E32" s="20"/>
      <c r="F32" s="21"/>
      <c r="G32" s="21"/>
    </row>
    <row r="33" spans="1:7" ht="12" customHeight="1" x14ac:dyDescent="0.35">
      <c r="A33" s="55"/>
      <c r="B33" s="80"/>
      <c r="C33" s="81"/>
      <c r="D33" s="81"/>
      <c r="E33" s="81"/>
      <c r="F33" s="82"/>
      <c r="G33" s="82"/>
    </row>
    <row r="34" spans="1:7" ht="12" customHeight="1" x14ac:dyDescent="0.35">
      <c r="A34" s="60"/>
      <c r="B34" s="11" t="s">
        <v>26</v>
      </c>
      <c r="C34" s="12"/>
      <c r="D34" s="13"/>
      <c r="E34" s="13"/>
      <c r="F34" s="14"/>
      <c r="G34" s="14"/>
    </row>
    <row r="35" spans="1:7" ht="24" customHeight="1" x14ac:dyDescent="0.35">
      <c r="A35" s="60"/>
      <c r="B35" s="22" t="s">
        <v>16</v>
      </c>
      <c r="C35" s="22" t="s">
        <v>17</v>
      </c>
      <c r="D35" s="22" t="s">
        <v>18</v>
      </c>
      <c r="E35" s="22" t="s">
        <v>19</v>
      </c>
      <c r="F35" s="23" t="s">
        <v>20</v>
      </c>
      <c r="G35" s="22" t="s">
        <v>21</v>
      </c>
    </row>
    <row r="36" spans="1:7" ht="12.75" customHeight="1" x14ac:dyDescent="0.35">
      <c r="A36" s="73"/>
      <c r="B36" s="77" t="s">
        <v>89</v>
      </c>
      <c r="C36" s="3" t="s">
        <v>27</v>
      </c>
      <c r="D36" s="78">
        <v>0.4</v>
      </c>
      <c r="E36" s="65" t="s">
        <v>111</v>
      </c>
      <c r="F36" s="68">
        <v>140000</v>
      </c>
      <c r="G36" s="68">
        <f t="shared" ref="G36:G47" si="1">(D36*F36)</f>
        <v>56000</v>
      </c>
    </row>
    <row r="37" spans="1:7" ht="12.75" customHeight="1" x14ac:dyDescent="0.35">
      <c r="A37" s="73"/>
      <c r="B37" s="77" t="s">
        <v>28</v>
      </c>
      <c r="C37" s="3" t="s">
        <v>27</v>
      </c>
      <c r="D37" s="78">
        <v>0.45</v>
      </c>
      <c r="E37" s="65" t="s">
        <v>111</v>
      </c>
      <c r="F37" s="68">
        <v>140000</v>
      </c>
      <c r="G37" s="68">
        <f t="shared" si="1"/>
        <v>63000</v>
      </c>
    </row>
    <row r="38" spans="1:7" ht="12.75" customHeight="1" x14ac:dyDescent="0.35">
      <c r="A38" s="73"/>
      <c r="B38" s="129" t="s">
        <v>90</v>
      </c>
      <c r="C38" s="3" t="s">
        <v>27</v>
      </c>
      <c r="D38" s="78">
        <v>0.4</v>
      </c>
      <c r="E38" s="65" t="s">
        <v>111</v>
      </c>
      <c r="F38" s="68">
        <v>140000</v>
      </c>
      <c r="G38" s="68">
        <f t="shared" si="1"/>
        <v>56000</v>
      </c>
    </row>
    <row r="39" spans="1:7" ht="25.5" customHeight="1" x14ac:dyDescent="0.35">
      <c r="A39" s="73"/>
      <c r="B39" s="77" t="s">
        <v>91</v>
      </c>
      <c r="C39" s="3" t="s">
        <v>27</v>
      </c>
      <c r="D39" s="78">
        <v>0.12</v>
      </c>
      <c r="E39" s="65" t="s">
        <v>112</v>
      </c>
      <c r="F39" s="68">
        <v>70000</v>
      </c>
      <c r="G39" s="68">
        <f t="shared" si="1"/>
        <v>8400</v>
      </c>
    </row>
    <row r="40" spans="1:7" ht="25.5" customHeight="1" x14ac:dyDescent="0.35">
      <c r="A40" s="73"/>
      <c r="B40" s="77" t="s">
        <v>30</v>
      </c>
      <c r="C40" s="3" t="s">
        <v>27</v>
      </c>
      <c r="D40" s="78">
        <v>0.12</v>
      </c>
      <c r="E40" s="65" t="s">
        <v>112</v>
      </c>
      <c r="F40" s="68">
        <v>70000</v>
      </c>
      <c r="G40" s="68">
        <f t="shared" si="1"/>
        <v>8400</v>
      </c>
    </row>
    <row r="41" spans="1:7" ht="12.75" customHeight="1" x14ac:dyDescent="0.35">
      <c r="A41" s="73"/>
      <c r="B41" s="77" t="s">
        <v>32</v>
      </c>
      <c r="C41" s="3" t="s">
        <v>27</v>
      </c>
      <c r="D41" s="78">
        <v>0.2</v>
      </c>
      <c r="E41" s="65" t="s">
        <v>111</v>
      </c>
      <c r="F41" s="68">
        <v>65000</v>
      </c>
      <c r="G41" s="68">
        <f t="shared" si="1"/>
        <v>13000</v>
      </c>
    </row>
    <row r="42" spans="1:7" ht="12.75" customHeight="1" x14ac:dyDescent="0.35">
      <c r="A42" s="73"/>
      <c r="B42" s="77" t="s">
        <v>33</v>
      </c>
      <c r="C42" s="3" t="s">
        <v>27</v>
      </c>
      <c r="D42" s="78">
        <v>0.5</v>
      </c>
      <c r="E42" s="65" t="s">
        <v>29</v>
      </c>
      <c r="F42" s="68">
        <v>210000</v>
      </c>
      <c r="G42" s="68">
        <f t="shared" si="1"/>
        <v>105000</v>
      </c>
    </row>
    <row r="43" spans="1:7" ht="12.75" customHeight="1" x14ac:dyDescent="0.35">
      <c r="A43" s="73"/>
      <c r="B43" s="129" t="s">
        <v>92</v>
      </c>
      <c r="C43" s="3" t="s">
        <v>27</v>
      </c>
      <c r="D43" s="78">
        <v>0.15</v>
      </c>
      <c r="E43" s="65" t="s">
        <v>112</v>
      </c>
      <c r="F43" s="68">
        <v>70000</v>
      </c>
      <c r="G43" s="68">
        <f t="shared" si="1"/>
        <v>10500</v>
      </c>
    </row>
    <row r="44" spans="1:7" ht="12.75" customHeight="1" x14ac:dyDescent="0.35">
      <c r="A44" s="73"/>
      <c r="B44" s="129" t="s">
        <v>104</v>
      </c>
      <c r="C44" s="3" t="s">
        <v>27</v>
      </c>
      <c r="D44" s="78">
        <v>0.15</v>
      </c>
      <c r="E44" s="65" t="s">
        <v>31</v>
      </c>
      <c r="F44" s="68">
        <v>70000</v>
      </c>
      <c r="G44" s="68">
        <f t="shared" si="1"/>
        <v>10500</v>
      </c>
    </row>
    <row r="45" spans="1:7" ht="12.75" customHeight="1" x14ac:dyDescent="0.35">
      <c r="A45" s="73"/>
      <c r="B45" s="129" t="s">
        <v>104</v>
      </c>
      <c r="C45" s="3" t="s">
        <v>27</v>
      </c>
      <c r="D45" s="78">
        <v>0.15</v>
      </c>
      <c r="E45" s="65" t="s">
        <v>31</v>
      </c>
      <c r="F45" s="68">
        <v>70000</v>
      </c>
      <c r="G45" s="68">
        <f t="shared" si="1"/>
        <v>10500</v>
      </c>
    </row>
    <row r="46" spans="1:7" ht="25.5" customHeight="1" x14ac:dyDescent="0.35">
      <c r="A46" s="73"/>
      <c r="B46" s="77" t="s">
        <v>93</v>
      </c>
      <c r="C46" s="3" t="s">
        <v>27</v>
      </c>
      <c r="D46" s="78">
        <v>0.3</v>
      </c>
      <c r="E46" s="65" t="s">
        <v>112</v>
      </c>
      <c r="F46" s="68">
        <v>98000</v>
      </c>
      <c r="G46" s="68">
        <f t="shared" si="1"/>
        <v>29400</v>
      </c>
    </row>
    <row r="47" spans="1:7" ht="12.75" customHeight="1" x14ac:dyDescent="0.35">
      <c r="A47" s="73"/>
      <c r="B47" s="83" t="s">
        <v>94</v>
      </c>
      <c r="C47" s="84" t="s">
        <v>27</v>
      </c>
      <c r="D47" s="85">
        <v>1.2</v>
      </c>
      <c r="E47" s="86" t="s">
        <v>87</v>
      </c>
      <c r="F47" s="87">
        <v>210000</v>
      </c>
      <c r="G47" s="87">
        <f t="shared" si="1"/>
        <v>252000</v>
      </c>
    </row>
    <row r="48" spans="1:7" ht="12.75" customHeight="1" x14ac:dyDescent="0.35">
      <c r="A48" s="60"/>
      <c r="B48" s="24" t="s">
        <v>34</v>
      </c>
      <c r="C48" s="25"/>
      <c r="D48" s="25"/>
      <c r="E48" s="25"/>
      <c r="F48" s="26"/>
      <c r="G48" s="27">
        <f>SUM(G36:G47)</f>
        <v>622700</v>
      </c>
    </row>
    <row r="49" spans="1:11" ht="12" customHeight="1" x14ac:dyDescent="0.35">
      <c r="A49" s="55"/>
      <c r="B49" s="80"/>
      <c r="C49" s="81"/>
      <c r="D49" s="81"/>
      <c r="E49" s="81"/>
      <c r="F49" s="82"/>
      <c r="G49" s="82"/>
    </row>
    <row r="50" spans="1:11" ht="12" customHeight="1" x14ac:dyDescent="0.35">
      <c r="A50" s="60"/>
      <c r="B50" s="11" t="s">
        <v>35</v>
      </c>
      <c r="C50" s="12"/>
      <c r="D50" s="13"/>
      <c r="E50" s="13"/>
      <c r="F50" s="14"/>
      <c r="G50" s="14"/>
    </row>
    <row r="51" spans="1:11" ht="24" customHeight="1" x14ac:dyDescent="0.35">
      <c r="A51" s="60"/>
      <c r="B51" s="145" t="s">
        <v>36</v>
      </c>
      <c r="C51" s="145" t="s">
        <v>37</v>
      </c>
      <c r="D51" s="145" t="s">
        <v>38</v>
      </c>
      <c r="E51" s="145" t="s">
        <v>19</v>
      </c>
      <c r="F51" s="145" t="s">
        <v>20</v>
      </c>
      <c r="G51" s="145" t="s">
        <v>21</v>
      </c>
      <c r="K51" s="88"/>
    </row>
    <row r="52" spans="1:11" ht="12.75" customHeight="1" x14ac:dyDescent="0.35">
      <c r="A52" s="95"/>
      <c r="B52" s="150" t="s">
        <v>39</v>
      </c>
      <c r="C52" s="144" t="s">
        <v>41</v>
      </c>
      <c r="D52" s="144">
        <v>2000</v>
      </c>
      <c r="E52" s="138" t="s">
        <v>29</v>
      </c>
      <c r="F52" s="151">
        <v>700</v>
      </c>
      <c r="G52" s="152">
        <f>(D52*F52)</f>
        <v>1400000</v>
      </c>
      <c r="K52" s="88"/>
    </row>
    <row r="53" spans="1:11" ht="12.75" customHeight="1" x14ac:dyDescent="0.35">
      <c r="A53" s="95"/>
      <c r="B53" s="150" t="s">
        <v>40</v>
      </c>
      <c r="C53" s="144"/>
      <c r="D53" s="144"/>
      <c r="E53" s="144"/>
      <c r="F53" s="151"/>
      <c r="G53" s="152">
        <f t="shared" ref="G53:G68" si="2">(D53*F53)</f>
        <v>0</v>
      </c>
    </row>
    <row r="54" spans="1:11" ht="12.75" customHeight="1" x14ac:dyDescent="0.35">
      <c r="A54" s="95"/>
      <c r="B54" s="153" t="s">
        <v>95</v>
      </c>
      <c r="C54" s="138" t="s">
        <v>41</v>
      </c>
      <c r="D54" s="137">
        <v>500</v>
      </c>
      <c r="E54" s="138" t="s">
        <v>29</v>
      </c>
      <c r="F54" s="154">
        <v>1040</v>
      </c>
      <c r="G54" s="152">
        <f t="shared" si="2"/>
        <v>520000</v>
      </c>
    </row>
    <row r="55" spans="1:11" ht="12.75" customHeight="1" x14ac:dyDescent="0.35">
      <c r="A55" s="95"/>
      <c r="B55" s="153" t="s">
        <v>96</v>
      </c>
      <c r="C55" s="138" t="s">
        <v>41</v>
      </c>
      <c r="D55" s="137">
        <v>1000</v>
      </c>
      <c r="E55" s="138" t="s">
        <v>29</v>
      </c>
      <c r="F55" s="154">
        <v>1216</v>
      </c>
      <c r="G55" s="152">
        <f t="shared" si="2"/>
        <v>1216000</v>
      </c>
    </row>
    <row r="56" spans="1:11" ht="12.75" customHeight="1" x14ac:dyDescent="0.35">
      <c r="A56" s="95"/>
      <c r="B56" s="153" t="s">
        <v>97</v>
      </c>
      <c r="C56" s="138" t="s">
        <v>41</v>
      </c>
      <c r="D56" s="137">
        <v>500</v>
      </c>
      <c r="E56" s="138" t="s">
        <v>29</v>
      </c>
      <c r="F56" s="154">
        <v>1306</v>
      </c>
      <c r="G56" s="152">
        <f t="shared" si="2"/>
        <v>653000</v>
      </c>
    </row>
    <row r="57" spans="1:11" ht="12.75" customHeight="1" x14ac:dyDescent="0.35">
      <c r="A57" s="95"/>
      <c r="B57" s="150" t="s">
        <v>43</v>
      </c>
      <c r="C57" s="138"/>
      <c r="D57" s="137"/>
      <c r="E57" s="138"/>
      <c r="F57" s="154"/>
      <c r="G57" s="152">
        <f t="shared" si="2"/>
        <v>0</v>
      </c>
    </row>
    <row r="58" spans="1:11" ht="12.75" customHeight="1" x14ac:dyDescent="0.35">
      <c r="A58" s="95"/>
      <c r="B58" s="153" t="s">
        <v>117</v>
      </c>
      <c r="C58" s="155" t="s">
        <v>98</v>
      </c>
      <c r="D58" s="156">
        <v>3</v>
      </c>
      <c r="E58" s="138" t="s">
        <v>29</v>
      </c>
      <c r="F58" s="157">
        <v>22452</v>
      </c>
      <c r="G58" s="152">
        <f t="shared" si="2"/>
        <v>67356</v>
      </c>
    </row>
    <row r="59" spans="1:11" ht="12.75" customHeight="1" x14ac:dyDescent="0.35">
      <c r="A59" s="95"/>
      <c r="B59" s="153" t="s">
        <v>103</v>
      </c>
      <c r="C59" s="155" t="s">
        <v>98</v>
      </c>
      <c r="D59" s="156">
        <v>2</v>
      </c>
      <c r="E59" s="138" t="s">
        <v>113</v>
      </c>
      <c r="F59" s="157">
        <v>43297</v>
      </c>
      <c r="G59" s="152">
        <f t="shared" si="2"/>
        <v>86594</v>
      </c>
    </row>
    <row r="60" spans="1:11" ht="12.75" customHeight="1" x14ac:dyDescent="0.35">
      <c r="A60" s="95"/>
      <c r="B60" s="150" t="s">
        <v>99</v>
      </c>
      <c r="C60" s="155"/>
      <c r="D60" s="156"/>
      <c r="E60" s="155"/>
      <c r="F60" s="157"/>
      <c r="G60" s="152">
        <f t="shared" si="2"/>
        <v>0</v>
      </c>
    </row>
    <row r="61" spans="1:11" ht="12.75" customHeight="1" x14ac:dyDescent="0.35">
      <c r="A61" s="95"/>
      <c r="B61" s="158" t="s">
        <v>100</v>
      </c>
      <c r="C61" s="144" t="s">
        <v>98</v>
      </c>
      <c r="D61" s="144">
        <v>2.5</v>
      </c>
      <c r="E61" s="138" t="s">
        <v>112</v>
      </c>
      <c r="F61" s="139">
        <v>42450</v>
      </c>
      <c r="G61" s="152">
        <f t="shared" si="2"/>
        <v>106125</v>
      </c>
    </row>
    <row r="62" spans="1:11" ht="12.75" customHeight="1" x14ac:dyDescent="0.35">
      <c r="A62" s="95"/>
      <c r="B62" s="158" t="s">
        <v>101</v>
      </c>
      <c r="C62" s="144" t="s">
        <v>41</v>
      </c>
      <c r="D62" s="144">
        <v>2</v>
      </c>
      <c r="E62" s="138" t="s">
        <v>112</v>
      </c>
      <c r="F62" s="151">
        <v>23857</v>
      </c>
      <c r="G62" s="152">
        <f t="shared" si="2"/>
        <v>47714</v>
      </c>
    </row>
    <row r="63" spans="1:11" ht="12.75" customHeight="1" x14ac:dyDescent="0.35">
      <c r="A63" s="95"/>
      <c r="B63" s="158" t="s">
        <v>115</v>
      </c>
      <c r="C63" s="144" t="s">
        <v>98</v>
      </c>
      <c r="D63" s="144">
        <v>2</v>
      </c>
      <c r="E63" s="138" t="s">
        <v>112</v>
      </c>
      <c r="F63" s="151">
        <v>82197</v>
      </c>
      <c r="G63" s="152">
        <f t="shared" si="2"/>
        <v>164394</v>
      </c>
    </row>
    <row r="64" spans="1:11" ht="12.75" customHeight="1" x14ac:dyDescent="0.35">
      <c r="A64" s="95"/>
      <c r="B64" s="158" t="s">
        <v>102</v>
      </c>
      <c r="C64" s="144" t="s">
        <v>41</v>
      </c>
      <c r="D64" s="144">
        <v>4</v>
      </c>
      <c r="E64" s="138" t="s">
        <v>29</v>
      </c>
      <c r="F64" s="151">
        <v>24321</v>
      </c>
      <c r="G64" s="152">
        <f t="shared" si="2"/>
        <v>97284</v>
      </c>
    </row>
    <row r="65" spans="1:7" ht="12.75" customHeight="1" x14ac:dyDescent="0.35">
      <c r="A65" s="95"/>
      <c r="B65" s="158" t="s">
        <v>116</v>
      </c>
      <c r="C65" s="144" t="s">
        <v>41</v>
      </c>
      <c r="D65" s="144">
        <v>2</v>
      </c>
      <c r="E65" s="138" t="s">
        <v>31</v>
      </c>
      <c r="F65" s="151">
        <v>64227</v>
      </c>
      <c r="G65" s="152">
        <f t="shared" si="2"/>
        <v>128454</v>
      </c>
    </row>
    <row r="66" spans="1:7" ht="12.75" customHeight="1" x14ac:dyDescent="0.35">
      <c r="A66" s="95"/>
      <c r="B66" s="159" t="s">
        <v>105</v>
      </c>
      <c r="C66" s="144"/>
      <c r="D66" s="144"/>
      <c r="E66" s="138"/>
      <c r="F66" s="151"/>
      <c r="G66" s="152">
        <f t="shared" si="2"/>
        <v>0</v>
      </c>
    </row>
    <row r="67" spans="1:7" ht="12.75" customHeight="1" x14ac:dyDescent="0.35">
      <c r="A67" s="95"/>
      <c r="B67" s="158" t="s">
        <v>106</v>
      </c>
      <c r="C67" s="144" t="s">
        <v>98</v>
      </c>
      <c r="D67" s="144">
        <v>0.25</v>
      </c>
      <c r="E67" s="138" t="s">
        <v>112</v>
      </c>
      <c r="F67" s="151">
        <v>30942</v>
      </c>
      <c r="G67" s="152">
        <f t="shared" si="2"/>
        <v>7735.5</v>
      </c>
    </row>
    <row r="68" spans="1:7" ht="12.75" customHeight="1" x14ac:dyDescent="0.35">
      <c r="A68" s="95"/>
      <c r="B68" s="158" t="s">
        <v>106</v>
      </c>
      <c r="C68" s="144" t="s">
        <v>98</v>
      </c>
      <c r="D68" s="144">
        <v>0.25</v>
      </c>
      <c r="E68" s="138" t="s">
        <v>31</v>
      </c>
      <c r="F68" s="151">
        <v>30942</v>
      </c>
      <c r="G68" s="152">
        <f t="shared" si="2"/>
        <v>7735.5</v>
      </c>
    </row>
    <row r="69" spans="1:7" ht="13.5" customHeight="1" x14ac:dyDescent="0.35">
      <c r="A69" s="60"/>
      <c r="B69" s="146" t="s">
        <v>44</v>
      </c>
      <c r="C69" s="147"/>
      <c r="D69" s="147"/>
      <c r="E69" s="147"/>
      <c r="F69" s="148"/>
      <c r="G69" s="149">
        <f>SUM(G52:G68)</f>
        <v>4502392</v>
      </c>
    </row>
    <row r="70" spans="1:7" ht="12" customHeight="1" x14ac:dyDescent="0.35">
      <c r="A70" s="55"/>
      <c r="B70" s="80"/>
      <c r="C70" s="81"/>
      <c r="D70" s="81"/>
      <c r="E70" s="91"/>
      <c r="F70" s="82"/>
      <c r="G70" s="82"/>
    </row>
    <row r="71" spans="1:7" ht="12" customHeight="1" x14ac:dyDescent="0.35">
      <c r="A71" s="60"/>
      <c r="B71" s="11" t="s">
        <v>45</v>
      </c>
      <c r="C71" s="12"/>
      <c r="D71" s="13"/>
      <c r="E71" s="13"/>
      <c r="F71" s="14"/>
      <c r="G71" s="14"/>
    </row>
    <row r="72" spans="1:7" ht="24" customHeight="1" x14ac:dyDescent="0.35">
      <c r="A72" s="60"/>
      <c r="B72" s="22" t="s">
        <v>46</v>
      </c>
      <c r="C72" s="23" t="s">
        <v>37</v>
      </c>
      <c r="D72" s="23" t="s">
        <v>38</v>
      </c>
      <c r="E72" s="22" t="s">
        <v>19</v>
      </c>
      <c r="F72" s="23" t="s">
        <v>20</v>
      </c>
      <c r="G72" s="22" t="s">
        <v>21</v>
      </c>
    </row>
    <row r="73" spans="1:7" ht="12.75" customHeight="1" x14ac:dyDescent="0.35">
      <c r="A73" s="73"/>
      <c r="B73" s="77" t="s">
        <v>74</v>
      </c>
      <c r="C73" s="89" t="s">
        <v>42</v>
      </c>
      <c r="D73" s="90">
        <v>12500</v>
      </c>
      <c r="E73" s="3" t="s">
        <v>114</v>
      </c>
      <c r="F73" s="92">
        <v>12</v>
      </c>
      <c r="G73" s="90">
        <f>(D73*F73)</f>
        <v>150000</v>
      </c>
    </row>
    <row r="74" spans="1:7" ht="13.5" customHeight="1" x14ac:dyDescent="0.35">
      <c r="A74" s="60"/>
      <c r="B74" s="24" t="s">
        <v>75</v>
      </c>
      <c r="C74" s="28"/>
      <c r="D74" s="28"/>
      <c r="E74" s="28"/>
      <c r="F74" s="29"/>
      <c r="G74" s="30">
        <f>+G73</f>
        <v>150000</v>
      </c>
    </row>
    <row r="75" spans="1:7" ht="12" customHeight="1" x14ac:dyDescent="0.35">
      <c r="A75" s="55"/>
      <c r="B75" s="93"/>
      <c r="C75" s="93"/>
      <c r="D75" s="93"/>
      <c r="E75" s="93"/>
      <c r="F75" s="94"/>
      <c r="G75" s="94"/>
    </row>
    <row r="76" spans="1:7" ht="12" customHeight="1" x14ac:dyDescent="0.35">
      <c r="A76" s="95"/>
      <c r="B76" s="39" t="s">
        <v>47</v>
      </c>
      <c r="C76" s="40"/>
      <c r="D76" s="40"/>
      <c r="E76" s="40"/>
      <c r="F76" s="40"/>
      <c r="G76" s="54">
        <f>G27+G48+G69+G74+G32</f>
        <v>8597592</v>
      </c>
    </row>
    <row r="77" spans="1:7" ht="12" customHeight="1" x14ac:dyDescent="0.35">
      <c r="A77" s="95"/>
      <c r="B77" s="41" t="s">
        <v>48</v>
      </c>
      <c r="C77" s="32"/>
      <c r="D77" s="32"/>
      <c r="E77" s="32"/>
      <c r="F77" s="32"/>
      <c r="G77" s="42">
        <f>G76*0.05</f>
        <v>429879.60000000003</v>
      </c>
    </row>
    <row r="78" spans="1:7" ht="12" customHeight="1" x14ac:dyDescent="0.35">
      <c r="A78" s="95"/>
      <c r="B78" s="43" t="s">
        <v>49</v>
      </c>
      <c r="C78" s="31"/>
      <c r="D78" s="31"/>
      <c r="E78" s="31"/>
      <c r="F78" s="31"/>
      <c r="G78" s="44">
        <f>G77+G76</f>
        <v>9027471.5999999996</v>
      </c>
    </row>
    <row r="79" spans="1:7" ht="12" customHeight="1" x14ac:dyDescent="0.35">
      <c r="A79" s="95"/>
      <c r="B79" s="41" t="s">
        <v>50</v>
      </c>
      <c r="C79" s="32"/>
      <c r="D79" s="32"/>
      <c r="E79" s="32"/>
      <c r="F79" s="32"/>
      <c r="G79" s="42">
        <f>G12</f>
        <v>11020000</v>
      </c>
    </row>
    <row r="80" spans="1:7" ht="12" customHeight="1" x14ac:dyDescent="0.35">
      <c r="A80" s="95"/>
      <c r="B80" s="45" t="s">
        <v>51</v>
      </c>
      <c r="C80" s="46"/>
      <c r="D80" s="46"/>
      <c r="E80" s="46"/>
      <c r="F80" s="46"/>
      <c r="G80" s="47">
        <f>G79-G78</f>
        <v>1992528.4000000004</v>
      </c>
    </row>
    <row r="81" spans="1:7" ht="12" customHeight="1" x14ac:dyDescent="0.35">
      <c r="A81" s="95"/>
      <c r="B81" s="37" t="s">
        <v>52</v>
      </c>
      <c r="C81" s="38"/>
      <c r="D81" s="38"/>
      <c r="E81" s="38"/>
      <c r="F81" s="38"/>
      <c r="G81" s="35"/>
    </row>
    <row r="82" spans="1:7" ht="12.75" customHeight="1" thickBot="1" x14ac:dyDescent="0.4">
      <c r="A82" s="95"/>
      <c r="B82" s="48"/>
      <c r="C82" s="38"/>
      <c r="D82" s="38"/>
      <c r="E82" s="38"/>
      <c r="F82" s="38"/>
      <c r="G82" s="35"/>
    </row>
    <row r="83" spans="1:7" ht="12" customHeight="1" x14ac:dyDescent="0.35">
      <c r="A83" s="95"/>
      <c r="B83" s="52" t="s">
        <v>53</v>
      </c>
      <c r="C83" s="96"/>
      <c r="D83" s="96"/>
      <c r="E83" s="96"/>
      <c r="F83" s="97"/>
      <c r="G83" s="35"/>
    </row>
    <row r="84" spans="1:7" ht="12" customHeight="1" x14ac:dyDescent="0.35">
      <c r="A84" s="95"/>
      <c r="B84" s="103" t="s">
        <v>54</v>
      </c>
      <c r="C84" s="50"/>
      <c r="D84" s="50"/>
      <c r="E84" s="50"/>
      <c r="F84" s="98"/>
      <c r="G84" s="35"/>
    </row>
    <row r="85" spans="1:7" ht="12" customHeight="1" x14ac:dyDescent="0.35">
      <c r="A85" s="95"/>
      <c r="B85" s="103" t="s">
        <v>55</v>
      </c>
      <c r="C85" s="50"/>
      <c r="D85" s="50"/>
      <c r="E85" s="50"/>
      <c r="F85" s="98"/>
      <c r="G85" s="35"/>
    </row>
    <row r="86" spans="1:7" ht="12" customHeight="1" x14ac:dyDescent="0.35">
      <c r="A86" s="95"/>
      <c r="B86" s="103" t="s">
        <v>56</v>
      </c>
      <c r="C86" s="50"/>
      <c r="D86" s="50"/>
      <c r="E86" s="50"/>
      <c r="F86" s="98"/>
      <c r="G86" s="35"/>
    </row>
    <row r="87" spans="1:7" ht="12" customHeight="1" x14ac:dyDescent="0.35">
      <c r="A87" s="95"/>
      <c r="B87" s="103" t="s">
        <v>57</v>
      </c>
      <c r="C87" s="50"/>
      <c r="D87" s="50"/>
      <c r="E87" s="50"/>
      <c r="F87" s="98"/>
      <c r="G87" s="35"/>
    </row>
    <row r="88" spans="1:7" ht="12" customHeight="1" x14ac:dyDescent="0.35">
      <c r="A88" s="95"/>
      <c r="B88" s="103" t="s">
        <v>58</v>
      </c>
      <c r="C88" s="50"/>
      <c r="D88" s="50"/>
      <c r="E88" s="50"/>
      <c r="F88" s="98"/>
      <c r="G88" s="35"/>
    </row>
    <row r="89" spans="1:7" ht="12.75" customHeight="1" thickBot="1" x14ac:dyDescent="0.4">
      <c r="A89" s="95"/>
      <c r="B89" s="104" t="s">
        <v>59</v>
      </c>
      <c r="C89" s="99"/>
      <c r="D89" s="99"/>
      <c r="E89" s="99"/>
      <c r="F89" s="100"/>
      <c r="G89" s="35"/>
    </row>
    <row r="90" spans="1:7" ht="12.75" customHeight="1" x14ac:dyDescent="0.35">
      <c r="A90" s="95"/>
      <c r="B90" s="50"/>
      <c r="C90" s="50"/>
      <c r="D90" s="50"/>
      <c r="E90" s="50"/>
      <c r="F90" s="50"/>
      <c r="G90" s="35"/>
    </row>
    <row r="91" spans="1:7" ht="15" customHeight="1" thickBot="1" x14ac:dyDescent="0.4">
      <c r="A91" s="95"/>
      <c r="B91" s="161" t="s">
        <v>60</v>
      </c>
      <c r="C91" s="162"/>
      <c r="D91" s="105"/>
      <c r="E91" s="106"/>
      <c r="F91" s="101"/>
      <c r="G91" s="35"/>
    </row>
    <row r="92" spans="1:7" ht="12" customHeight="1" x14ac:dyDescent="0.35">
      <c r="A92" s="95"/>
      <c r="B92" s="107" t="s">
        <v>46</v>
      </c>
      <c r="C92" s="108" t="s">
        <v>61</v>
      </c>
      <c r="D92" s="109" t="s">
        <v>62</v>
      </c>
      <c r="E92" s="106"/>
      <c r="F92" s="101"/>
      <c r="G92" s="35"/>
    </row>
    <row r="93" spans="1:7" ht="12" customHeight="1" x14ac:dyDescent="0.35">
      <c r="A93" s="95"/>
      <c r="B93" s="110" t="s">
        <v>63</v>
      </c>
      <c r="C93" s="111">
        <f>+G27</f>
        <v>3322500</v>
      </c>
      <c r="D93" s="112">
        <f>(C93/C99)</f>
        <v>0.36804325144595307</v>
      </c>
      <c r="E93" s="106"/>
      <c r="F93" s="101"/>
      <c r="G93" s="35"/>
    </row>
    <row r="94" spans="1:7" ht="12" customHeight="1" x14ac:dyDescent="0.35">
      <c r="A94" s="95"/>
      <c r="B94" s="110" t="s">
        <v>64</v>
      </c>
      <c r="C94" s="113">
        <f>+G32</f>
        <v>0</v>
      </c>
      <c r="D94" s="112">
        <v>0</v>
      </c>
      <c r="E94" s="106"/>
      <c r="F94" s="101"/>
      <c r="G94" s="35"/>
    </row>
    <row r="95" spans="1:7" ht="12" customHeight="1" x14ac:dyDescent="0.35">
      <c r="A95" s="95"/>
      <c r="B95" s="110" t="s">
        <v>65</v>
      </c>
      <c r="C95" s="111">
        <f>+G48</f>
        <v>622700</v>
      </c>
      <c r="D95" s="112">
        <f>(C95/C99)</f>
        <v>6.897833940568697E-2</v>
      </c>
      <c r="E95" s="106"/>
      <c r="F95" s="101"/>
      <c r="G95" s="35"/>
    </row>
    <row r="96" spans="1:7" ht="12" customHeight="1" x14ac:dyDescent="0.35">
      <c r="A96" s="95"/>
      <c r="B96" s="110" t="s">
        <v>36</v>
      </c>
      <c r="C96" s="111">
        <f>+G69</f>
        <v>4502392</v>
      </c>
      <c r="D96" s="112">
        <f>(C96/C99)</f>
        <v>0.49874341338276823</v>
      </c>
      <c r="E96" s="106"/>
      <c r="F96" s="101"/>
      <c r="G96" s="35"/>
    </row>
    <row r="97" spans="1:7" ht="12" customHeight="1" x14ac:dyDescent="0.35">
      <c r="A97" s="95"/>
      <c r="B97" s="110" t="s">
        <v>66</v>
      </c>
      <c r="C97" s="114">
        <f>+G74</f>
        <v>150000</v>
      </c>
      <c r="D97" s="112">
        <f>(C97/C99)</f>
        <v>1.6615948146544157E-2</v>
      </c>
      <c r="E97" s="115"/>
      <c r="F97" s="34"/>
      <c r="G97" s="35"/>
    </row>
    <row r="98" spans="1:7" ht="12" customHeight="1" x14ac:dyDescent="0.35">
      <c r="A98" s="95"/>
      <c r="B98" s="110" t="s">
        <v>67</v>
      </c>
      <c r="C98" s="114">
        <f>+G77</f>
        <v>429879.60000000003</v>
      </c>
      <c r="D98" s="112">
        <f>(C98/C99)</f>
        <v>4.7619047619047623E-2</v>
      </c>
      <c r="E98" s="115"/>
      <c r="F98" s="34"/>
      <c r="G98" s="35"/>
    </row>
    <row r="99" spans="1:7" ht="12.75" customHeight="1" thickBot="1" x14ac:dyDescent="0.4">
      <c r="A99" s="95"/>
      <c r="B99" s="116" t="s">
        <v>68</v>
      </c>
      <c r="C99" s="117">
        <f>SUM(C93:C98)</f>
        <v>9027471.5999999996</v>
      </c>
      <c r="D99" s="118">
        <f>SUM(D93:D98)</f>
        <v>1.0000000000000002</v>
      </c>
      <c r="E99" s="115"/>
      <c r="F99" s="34"/>
      <c r="G99" s="35"/>
    </row>
    <row r="100" spans="1:7" ht="12" customHeight="1" x14ac:dyDescent="0.35">
      <c r="A100" s="95"/>
      <c r="B100" s="119"/>
      <c r="C100" s="120"/>
      <c r="D100" s="120"/>
      <c r="E100" s="120"/>
      <c r="F100" s="38"/>
      <c r="G100" s="35"/>
    </row>
    <row r="101" spans="1:7" ht="12.75" customHeight="1" x14ac:dyDescent="0.35">
      <c r="A101" s="95"/>
      <c r="B101" s="49"/>
      <c r="C101" s="120"/>
      <c r="D101" s="120"/>
      <c r="E101" s="120"/>
      <c r="F101" s="38"/>
      <c r="G101" s="35"/>
    </row>
    <row r="102" spans="1:7" ht="12" customHeight="1" thickBot="1" x14ac:dyDescent="0.4">
      <c r="A102" s="102"/>
      <c r="B102" s="121"/>
      <c r="C102" s="122" t="s">
        <v>69</v>
      </c>
      <c r="D102" s="123"/>
      <c r="E102" s="124"/>
      <c r="F102" s="33"/>
      <c r="G102" s="35"/>
    </row>
    <row r="103" spans="1:7" ht="12" customHeight="1" x14ac:dyDescent="0.35">
      <c r="A103" s="95"/>
      <c r="B103" s="125" t="s">
        <v>70</v>
      </c>
      <c r="C103" s="126">
        <v>290</v>
      </c>
      <c r="D103" s="126">
        <v>320</v>
      </c>
      <c r="E103" s="127">
        <v>350</v>
      </c>
      <c r="F103" s="53"/>
      <c r="G103" s="36"/>
    </row>
    <row r="104" spans="1:7" ht="12.75" customHeight="1" thickBot="1" x14ac:dyDescent="0.4">
      <c r="A104" s="95"/>
      <c r="B104" s="116" t="s">
        <v>71</v>
      </c>
      <c r="C104" s="117">
        <f>(G78/C103)</f>
        <v>31129.212413793102</v>
      </c>
      <c r="D104" s="117">
        <f>(G78/D103)</f>
        <v>28210.848749999997</v>
      </c>
      <c r="E104" s="128">
        <f>(G78/E103)</f>
        <v>25792.775999999998</v>
      </c>
      <c r="F104" s="53"/>
      <c r="G104" s="36"/>
    </row>
    <row r="105" spans="1:7" ht="15.65" customHeight="1" x14ac:dyDescent="0.35">
      <c r="A105" s="95"/>
      <c r="B105" s="51" t="s">
        <v>72</v>
      </c>
      <c r="C105" s="50"/>
      <c r="D105" s="50"/>
      <c r="E105" s="50"/>
      <c r="F105" s="50"/>
      <c r="G105" s="50"/>
    </row>
  </sheetData>
  <mergeCells count="8">
    <mergeCell ref="B91:C91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PAPA PRIMOR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Marin Medina Jacqueline del Carmen</cp:lastModifiedBy>
  <dcterms:created xsi:type="dcterms:W3CDTF">2020-11-27T12:49:26Z</dcterms:created>
  <dcterms:modified xsi:type="dcterms:W3CDTF">2023-02-21T10:30:18Z</dcterms:modified>
</cp:coreProperties>
</file>