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Quinchao\"/>
    </mc:Choice>
  </mc:AlternateContent>
  <bookViews>
    <workbookView xWindow="0" yWindow="0" windowWidth="28800" windowHeight="11475"/>
  </bookViews>
  <sheets>
    <sheet name="Papa_Primor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43" i="1"/>
  <c r="G41" i="1"/>
  <c r="G24" i="1" l="1"/>
  <c r="G25" i="1"/>
  <c r="G22" i="1"/>
  <c r="G23" i="1"/>
  <c r="G12" i="1" l="1"/>
  <c r="C73" i="1" l="1"/>
  <c r="G52" i="1" l="1"/>
  <c r="G53" i="1" s="1"/>
  <c r="C76" i="1" s="1"/>
  <c r="G45" i="1"/>
  <c r="G44" i="1"/>
  <c r="G36" i="1"/>
  <c r="G35" i="1"/>
  <c r="G21" i="1"/>
  <c r="G58" i="1"/>
  <c r="G26" i="1" l="1"/>
  <c r="G48" i="1"/>
  <c r="C75" i="1" s="1"/>
  <c r="G37" i="1"/>
  <c r="C74" i="1" s="1"/>
  <c r="G55" i="1" l="1"/>
  <c r="G56" i="1" s="1"/>
  <c r="C72" i="1"/>
  <c r="G57" i="1" l="1"/>
  <c r="D83" i="1" s="1"/>
  <c r="C77" i="1"/>
  <c r="C78" i="1" s="1"/>
  <c r="E83" i="1" l="1"/>
  <c r="C83" i="1"/>
  <c r="G59" i="1"/>
  <c r="D75" i="1"/>
  <c r="D76" i="1"/>
  <c r="D74" i="1"/>
  <c r="D72" i="1"/>
  <c r="D77" i="1"/>
  <c r="D78" i="1" l="1"/>
</calcChain>
</file>

<file path=xl/sharedStrings.xml><?xml version="1.0" encoding="utf-8"?>
<sst xmlns="http://schemas.openxmlformats.org/spreadsheetml/2006/main" count="171" uniqueCount="126">
  <si>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</si>
  <si>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</si>
  <si>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</si>
  <si>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</si>
  <si>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</si>
  <si>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</si>
  <si>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</si>
  <si>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</si>
  <si>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</si>
  <si>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</si>
  <si>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</si>
  <si>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</si>
  <si>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</si>
  <si>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</si>
  <si>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</si>
  <si>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</si>
  <si>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</si>
  <si>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</si>
  <si>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</si>
  <si>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</si>
  <si>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</si>
  <si>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</si>
  <si>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</si>
  <si>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</si>
  <si>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</si>
  <si>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</si>
  <si>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</si>
  <si>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</si>
  <si>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</si>
  <si>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</si>
  <si>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</si>
  <si>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</si>
  <si>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</si>
  <si>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</si>
  <si>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</si>
  <si>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</si>
  <si>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</si>
  <si>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</si>
  <si>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</si>
  <si>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</si>
  <si>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</si>
  <si>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</si>
  <si>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</si>
  <si>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</si>
  <si>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</si>
  <si>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</si>
  <si>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</si>
  <si>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</si>
  <si>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</si>
  <si>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</si>
  <si>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</si>
  <si>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</si>
  <si>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</si>
  <si>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</si>
  <si>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</si>
  <si>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</si>
  <si>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</si>
  <si>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</si>
  <si>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</si>
  <si>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</si>
  <si>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</si>
  <si>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</si>
  <si>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</si>
  <si>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</si>
  <si>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</si>
  <si>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</si>
  <si>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Subtotal otros</t>
  </si>
  <si>
    <t>PAPA PRIMOR</t>
  </si>
  <si>
    <t>PATAGONIA</t>
  </si>
  <si>
    <t>MEDIA</t>
  </si>
  <si>
    <t>LOS LAGOS</t>
  </si>
  <si>
    <t>QUINCHAO</t>
  </si>
  <si>
    <t>MERCADO INTERNO</t>
  </si>
  <si>
    <t>HELADAS, SEQUIA</t>
  </si>
  <si>
    <t>Desinfección de semillas</t>
  </si>
  <si>
    <t>Julio_agosto</t>
  </si>
  <si>
    <t>Siembra y abonadura</t>
  </si>
  <si>
    <t>Mezcla Fertilizante y otros</t>
  </si>
  <si>
    <t>Aporca, limpias, fertilizaciones</t>
  </si>
  <si>
    <t>Octub_noviem</t>
  </si>
  <si>
    <t>Cosecha y recolección</t>
  </si>
  <si>
    <t>Dic_Enero</t>
  </si>
  <si>
    <t>Agosto</t>
  </si>
  <si>
    <t>Rastraje</t>
  </si>
  <si>
    <t>Ago-Sep</t>
  </si>
  <si>
    <t>Nitromag</t>
  </si>
  <si>
    <t>Superfosfato triple</t>
  </si>
  <si>
    <t>Muriato de Potasio</t>
  </si>
  <si>
    <t>FUNGICIDAS</t>
  </si>
  <si>
    <t>Moxan</t>
  </si>
  <si>
    <t>PERDIDAS (Cosecha y Bodegaje)</t>
  </si>
  <si>
    <t xml:space="preserve"> 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</si>
  <si>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</si>
  <si>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</si>
  <si>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Jornadas</t>
  </si>
  <si>
    <t>Jornada Hombre</t>
  </si>
  <si>
    <t>Jornada Máquina</t>
  </si>
  <si>
    <t>Semilla</t>
  </si>
  <si>
    <t>Semilla Papa 25 kg.</t>
  </si>
  <si>
    <t>Semilla Ajo Kg.</t>
  </si>
  <si>
    <t>Fertilizantes</t>
  </si>
  <si>
    <t>Sulfan 25 Kg.</t>
  </si>
  <si>
    <t>Nitromag 25 kg</t>
  </si>
  <si>
    <t>SFT  25 Kg.</t>
  </si>
  <si>
    <t>Mezcla Papas 8-25-15  (25 kg.)</t>
  </si>
  <si>
    <t>Carbonato de Calcio Soprocal 25 Kg.</t>
  </si>
  <si>
    <t>Medicamentos</t>
  </si>
  <si>
    <t>Vit. ADE 100 ml</t>
  </si>
  <si>
    <t>cooprinsem</t>
  </si>
  <si>
    <t>Vacuna Clostrivac 8  100 ml</t>
  </si>
  <si>
    <t>Vacuna Clostrivac 8  20 ml</t>
  </si>
  <si>
    <t>Ivermectina 500 ml (INVECTINA)</t>
  </si>
  <si>
    <t>Ivermectina100 ml (INVECTINA)</t>
  </si>
  <si>
    <t>Alimentación</t>
  </si>
  <si>
    <t>Heno-fardo 25 kg.</t>
  </si>
  <si>
    <t>Cosetan 25 Kg. (Ovino y Bovino)</t>
  </si>
  <si>
    <t>Concentrado Ovino</t>
  </si>
  <si>
    <t>Concentrado Bovino</t>
  </si>
  <si>
    <t>Agroquímicos</t>
  </si>
  <si>
    <t>Moxan Kg.</t>
  </si>
  <si>
    <t>Ratizent Kg.</t>
  </si>
  <si>
    <t>Tiburón lt.</t>
  </si>
  <si>
    <t>Bectra Lt.</t>
  </si>
  <si>
    <t>Sencor Lt.</t>
  </si>
  <si>
    <t>Dic 2023 Ene 2024</t>
  </si>
  <si>
    <t>dic  2023 , febr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</si>
</sst>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sz val="8"/>
      <name val="Arial Narrow"/>
      <family val="2"/>
    </font>
    <font>
      <sz val="8"/>
      <name val="Calibri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20" fillId="0" borderId="22" applyFont="0" applyFill="0" applyBorder="0" applyAlignment="0" applyProtection="0"/>
    <xf numFmtId="164" fontId="25" fillId="0" borderId="0" applyFont="0" applyFill="0" applyBorder="0" applyAlignment="0" applyProtection="0"/>
  </cellStyleXfs>
  <cellXfs count="18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7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0" fontId="2" fillId="10" borderId="56" xfId="0" applyFont="1" applyFill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17" fontId="2" fillId="0" borderId="56" xfId="0" applyNumberFormat="1" applyFont="1" applyBorder="1" applyAlignment="1">
      <alignment horizontal="right" vertical="center"/>
    </xf>
    <xf numFmtId="17" fontId="2" fillId="10" borderId="56" xfId="0" applyNumberFormat="1" applyFont="1" applyFill="1" applyBorder="1" applyAlignment="1">
      <alignment horizontal="right" vertical="center"/>
    </xf>
    <xf numFmtId="168" fontId="2" fillId="10" borderId="56" xfId="1" applyNumberFormat="1" applyFont="1" applyFill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/>
    </xf>
    <xf numFmtId="17" fontId="4" fillId="10" borderId="56" xfId="0" applyNumberFormat="1" applyFont="1" applyFill="1" applyBorder="1" applyAlignment="1">
      <alignment horizontal="right" vertical="center"/>
    </xf>
    <xf numFmtId="0" fontId="22" fillId="0" borderId="56" xfId="0" applyFont="1" applyBorder="1" applyAlignment="1" applyProtection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</xf>
    <xf numFmtId="168" fontId="22" fillId="0" borderId="56" xfId="1" applyNumberFormat="1" applyFont="1" applyBorder="1" applyAlignment="1" applyProtection="1">
      <alignment vertical="center"/>
    </xf>
    <xf numFmtId="0" fontId="22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left" vertical="center"/>
    </xf>
    <xf numFmtId="0" fontId="23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</xf>
    <xf numFmtId="168" fontId="23" fillId="0" borderId="56" xfId="1" applyNumberFormat="1" applyFont="1" applyBorder="1" applyAlignment="1" applyProtection="1">
      <alignment vertical="center"/>
    </xf>
    <xf numFmtId="0" fontId="24" fillId="0" borderId="56" xfId="0" applyFont="1" applyBorder="1" applyAlignment="1">
      <alignment horizontal="left" vertical="center"/>
    </xf>
    <xf numFmtId="168" fontId="22" fillId="0" borderId="56" xfId="1" applyNumberFormat="1" applyFont="1" applyBorder="1" applyAlignment="1">
      <alignment vertical="center"/>
    </xf>
    <xf numFmtId="0" fontId="22" fillId="0" borderId="56" xfId="0" applyFont="1" applyBorder="1" applyAlignment="1">
      <alignment horizontal="left" vertical="center"/>
    </xf>
    <xf numFmtId="168" fontId="22" fillId="0" borderId="56" xfId="1" applyNumberFormat="1" applyFont="1" applyBorder="1" applyAlignment="1" applyProtection="1">
      <alignment vertical="center"/>
      <protection locked="0"/>
    </xf>
    <xf numFmtId="0" fontId="24" fillId="11" borderId="56" xfId="0" applyFont="1" applyFill="1" applyBorder="1" applyAlignment="1">
      <alignment horizontal="left" vertical="center"/>
    </xf>
    <xf numFmtId="0" fontId="22" fillId="11" borderId="56" xfId="0" applyFont="1" applyFill="1" applyBorder="1" applyAlignment="1" applyProtection="1">
      <alignment horizontal="center" vertical="center"/>
    </xf>
    <xf numFmtId="0" fontId="22" fillId="11" borderId="56" xfId="0" applyFont="1" applyFill="1" applyBorder="1" applyAlignment="1" applyProtection="1">
      <alignment horizontal="center" vertical="center"/>
      <protection locked="0"/>
    </xf>
    <xf numFmtId="168" fontId="22" fillId="11" borderId="56" xfId="1" applyNumberFormat="1" applyFont="1" applyFill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 wrapText="1"/>
    </xf>
    <xf numFmtId="0" fontId="21" fillId="0" borderId="47" xfId="0" applyFont="1" applyFill="1" applyBorder="1" applyAlignment="1">
      <alignment vertical="center"/>
    </xf>
    <xf numFmtId="0" fontId="21" fillId="0" borderId="49" xfId="0" applyFont="1" applyFill="1" applyBorder="1" applyAlignment="1">
      <alignment vertical="center"/>
    </xf>
    <xf numFmtId="0" fontId="20" fillId="0" borderId="58" xfId="0" applyFont="1" applyBorder="1" applyAlignment="1"/>
    <xf numFmtId="164" fontId="0" fillId="0" borderId="59" xfId="2" applyFont="1" applyBorder="1" applyAlignment="1"/>
    <xf numFmtId="0" fontId="20" fillId="0" borderId="61" xfId="0" applyFont="1" applyBorder="1" applyAlignment="1"/>
    <xf numFmtId="164" fontId="0" fillId="0" borderId="62" xfId="2" applyFont="1" applyBorder="1" applyAlignment="1"/>
    <xf numFmtId="0" fontId="20" fillId="0" borderId="64" xfId="0" applyFont="1" applyBorder="1" applyAlignment="1"/>
    <xf numFmtId="164" fontId="0" fillId="0" borderId="65" xfId="2" applyFont="1" applyBorder="1" applyAlignment="1"/>
    <xf numFmtId="0" fontId="20" fillId="0" borderId="67" xfId="0" applyFont="1" applyBorder="1" applyAlignment="1"/>
    <xf numFmtId="164" fontId="0" fillId="0" borderId="68" xfId="2" applyFont="1" applyBorder="1" applyAlignment="1"/>
    <xf numFmtId="0" fontId="20" fillId="0" borderId="70" xfId="0" applyFont="1" applyBorder="1" applyAlignment="1"/>
    <xf numFmtId="164" fontId="0" fillId="0" borderId="71" xfId="2" applyFont="1" applyBorder="1" applyAlignment="1"/>
    <xf numFmtId="0" fontId="20" fillId="0" borderId="0" xfId="0" applyFont="1" applyAlignment="1"/>
    <xf numFmtId="164" fontId="0" fillId="0" borderId="0" xfId="2" applyFont="1" applyAlignment="1"/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164" fontId="20" fillId="0" borderId="57" xfId="2" applyFont="1" applyBorder="1" applyAlignment="1">
      <alignment horizontal="center" vertical="center"/>
    </xf>
    <xf numFmtId="164" fontId="20" fillId="0" borderId="60" xfId="2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</cellXfs>
  <cellStyles count="3">
    <cellStyle name="Millares [0]" xfId="2" builtinId="6"/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G59" sqref="G59"/>
    </sheetView>
  </sheetViews>
  <sheetFormatPr baseColWidth="10" defaultColWidth="10.85546875" defaultRowHeight="11.25" customHeight="1" x14ac:dyDescent="0.25"/>
  <cols>
    <col min="1" max="1" width="4.42578125" style="61" customWidth="1"/>
    <col min="2" max="2" width="20.5703125" style="61" customWidth="1"/>
    <col min="3" max="3" width="19.42578125" style="61" customWidth="1"/>
    <col min="4" max="4" width="9.42578125" style="61" customWidth="1"/>
    <col min="5" max="5" width="14.42578125" style="61" customWidth="1"/>
    <col min="6" max="6" width="11" style="61" customWidth="1"/>
    <col min="7" max="7" width="12.42578125" style="61" customWidth="1"/>
    <col min="8" max="255" width="10.85546875" style="61" customWidth="1"/>
    <col min="256" max="16384" width="10.85546875" style="62"/>
  </cols>
  <sheetData>
    <row r="1" spans="1:7" ht="15" customHeight="1" x14ac:dyDescent="0.25">
      <c r="A1" s="60"/>
      <c r="B1" s="60"/>
      <c r="C1" s="60"/>
      <c r="D1" s="60"/>
      <c r="E1" s="60"/>
      <c r="F1" s="60"/>
      <c r="G1" s="60"/>
    </row>
    <row r="2" spans="1:7" ht="15" customHeight="1" x14ac:dyDescent="0.25">
      <c r="A2" s="60"/>
      <c r="B2" s="60"/>
      <c r="C2" s="60"/>
      <c r="D2" s="60"/>
      <c r="E2" s="60"/>
      <c r="F2" s="60"/>
      <c r="G2" s="60"/>
    </row>
    <row r="3" spans="1:7" ht="15" customHeight="1" x14ac:dyDescent="0.25">
      <c r="A3" s="60"/>
      <c r="B3" s="60"/>
      <c r="C3" s="60"/>
      <c r="D3" s="60"/>
      <c r="E3" s="60"/>
      <c r="F3" s="60"/>
      <c r="G3" s="60"/>
    </row>
    <row r="4" spans="1:7" ht="15" customHeight="1" x14ac:dyDescent="0.25">
      <c r="A4" s="60"/>
      <c r="B4" s="60"/>
      <c r="C4" s="60"/>
      <c r="D4" s="60"/>
      <c r="E4" s="60"/>
      <c r="F4" s="60"/>
      <c r="G4" s="60"/>
    </row>
    <row r="5" spans="1:7" ht="15" customHeight="1" x14ac:dyDescent="0.25">
      <c r="A5" s="60"/>
      <c r="B5" s="60"/>
      <c r="C5" s="60"/>
      <c r="D5" s="60"/>
      <c r="E5" s="60"/>
      <c r="F5" s="60"/>
      <c r="G5" s="60"/>
    </row>
    <row r="6" spans="1:7" ht="15" customHeight="1" x14ac:dyDescent="0.25">
      <c r="A6" s="60"/>
      <c r="B6" s="60"/>
      <c r="C6" s="60"/>
      <c r="D6" s="60"/>
      <c r="E6" s="60"/>
      <c r="F6" s="60"/>
      <c r="G6" s="60"/>
    </row>
    <row r="7" spans="1:7" ht="15" customHeight="1" x14ac:dyDescent="0.25">
      <c r="A7" s="60"/>
      <c r="B7" s="60"/>
      <c r="C7" s="60"/>
      <c r="D7" s="60"/>
      <c r="E7" s="60"/>
      <c r="F7" s="60"/>
      <c r="G7" s="60"/>
    </row>
    <row r="8" spans="1:7" ht="15" customHeight="1" x14ac:dyDescent="0.25">
      <c r="A8" s="60"/>
      <c r="B8" s="63"/>
      <c r="C8" s="64"/>
      <c r="D8" s="60"/>
      <c r="E8" s="64"/>
      <c r="F8" s="64"/>
      <c r="G8" s="64"/>
    </row>
    <row r="9" spans="1:7" ht="12" customHeight="1" x14ac:dyDescent="0.25">
      <c r="A9" s="65"/>
      <c r="B9" s="1" t="s">
        <v>0</v>
      </c>
      <c r="C9" s="123" t="s">
        <v>67</v>
      </c>
      <c r="D9" s="66"/>
      <c r="E9" s="169" t="s">
        <v>1</v>
      </c>
      <c r="F9" s="170"/>
      <c r="G9" s="123">
        <v>200</v>
      </c>
    </row>
    <row r="10" spans="1:7" ht="38.25" customHeight="1" x14ac:dyDescent="0.25">
      <c r="A10" s="65"/>
      <c r="B10" s="2" t="s">
        <v>2</v>
      </c>
      <c r="C10" s="124" t="s">
        <v>68</v>
      </c>
      <c r="D10" s="67"/>
      <c r="E10" s="167" t="s">
        <v>3</v>
      </c>
      <c r="F10" s="168"/>
      <c r="G10" s="127" t="s">
        <v>124</v>
      </c>
    </row>
    <row r="11" spans="1:7" ht="18" customHeight="1" x14ac:dyDescent="0.25">
      <c r="A11" s="65"/>
      <c r="B11" s="2" t="s">
        <v>4</v>
      </c>
      <c r="C11" s="124" t="s">
        <v>69</v>
      </c>
      <c r="D11" s="67"/>
      <c r="E11" s="167" t="s">
        <v>5</v>
      </c>
      <c r="F11" s="168"/>
      <c r="G11" s="128">
        <v>64000</v>
      </c>
    </row>
    <row r="12" spans="1:7" ht="11.25" customHeight="1" x14ac:dyDescent="0.25">
      <c r="A12" s="65"/>
      <c r="B12" s="2" t="s">
        <v>6</v>
      </c>
      <c r="C12" s="124" t="s">
        <v>70</v>
      </c>
      <c r="D12" s="67"/>
      <c r="E12" s="68" t="s">
        <v>7</v>
      </c>
      <c r="F12" s="69"/>
      <c r="G12" s="70">
        <f>(G9*G11)</f>
        <v>12800000</v>
      </c>
    </row>
    <row r="13" spans="1:7" ht="11.25" customHeight="1" x14ac:dyDescent="0.25">
      <c r="A13" s="65"/>
      <c r="B13" s="2" t="s">
        <v>8</v>
      </c>
      <c r="C13" s="125" t="s">
        <v>71</v>
      </c>
      <c r="D13" s="67"/>
      <c r="E13" s="167" t="s">
        <v>9</v>
      </c>
      <c r="F13" s="168"/>
      <c r="G13" s="129" t="s">
        <v>72</v>
      </c>
    </row>
    <row r="14" spans="1:7" ht="13.5" customHeight="1" x14ac:dyDescent="0.25">
      <c r="A14" s="65"/>
      <c r="B14" s="2" t="s">
        <v>10</v>
      </c>
      <c r="C14" s="125" t="s">
        <v>71</v>
      </c>
      <c r="D14" s="67"/>
      <c r="E14" s="167" t="s">
        <v>11</v>
      </c>
      <c r="F14" s="168"/>
      <c r="G14" s="130" t="s">
        <v>125</v>
      </c>
    </row>
    <row r="15" spans="1:7" ht="25.5" customHeight="1" x14ac:dyDescent="0.25">
      <c r="A15" s="65"/>
      <c r="B15" s="2" t="s">
        <v>12</v>
      </c>
      <c r="C15" s="126">
        <v>45029</v>
      </c>
      <c r="D15" s="67"/>
      <c r="E15" s="171" t="s">
        <v>13</v>
      </c>
      <c r="F15" s="172"/>
      <c r="G15" s="129" t="s">
        <v>73</v>
      </c>
    </row>
    <row r="16" spans="1:7" ht="12" customHeight="1" x14ac:dyDescent="0.25">
      <c r="A16" s="60"/>
      <c r="B16" s="71"/>
      <c r="C16" s="72"/>
      <c r="D16" s="6"/>
      <c r="E16" s="73"/>
      <c r="F16" s="73"/>
      <c r="G16" s="74"/>
    </row>
    <row r="17" spans="1:7" ht="12" customHeight="1" x14ac:dyDescent="0.25">
      <c r="A17" s="75"/>
      <c r="B17" s="173" t="s">
        <v>14</v>
      </c>
      <c r="C17" s="174"/>
      <c r="D17" s="174"/>
      <c r="E17" s="174"/>
      <c r="F17" s="174"/>
      <c r="G17" s="174"/>
    </row>
    <row r="18" spans="1:7" ht="12" customHeight="1" x14ac:dyDescent="0.25">
      <c r="A18" s="60"/>
      <c r="B18" s="76"/>
      <c r="C18" s="77"/>
      <c r="D18" s="77"/>
      <c r="E18" s="77"/>
      <c r="F18" s="78"/>
      <c r="G18" s="78"/>
    </row>
    <row r="19" spans="1:7" ht="12" customHeight="1" x14ac:dyDescent="0.25">
      <c r="A19" s="65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75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75"/>
      <c r="B21" s="131" t="s">
        <v>74</v>
      </c>
      <c r="C21" s="132" t="s">
        <v>22</v>
      </c>
      <c r="D21" s="133">
        <v>0.2</v>
      </c>
      <c r="E21" s="134" t="s">
        <v>75</v>
      </c>
      <c r="F21" s="135">
        <v>30000</v>
      </c>
      <c r="G21" s="70">
        <f>(D21*F21)</f>
        <v>6000</v>
      </c>
    </row>
    <row r="22" spans="1:7" ht="12.75" customHeight="1" x14ac:dyDescent="0.25">
      <c r="A22" s="75"/>
      <c r="B22" s="131" t="s">
        <v>76</v>
      </c>
      <c r="C22" s="132" t="s">
        <v>22</v>
      </c>
      <c r="D22" s="133">
        <v>10</v>
      </c>
      <c r="E22" s="134" t="s">
        <v>75</v>
      </c>
      <c r="F22" s="135">
        <v>30000</v>
      </c>
      <c r="G22" s="70">
        <f t="shared" ref="G22:G25" si="0">(D22*F22)</f>
        <v>300000</v>
      </c>
    </row>
    <row r="23" spans="1:7" ht="12.75" customHeight="1" x14ac:dyDescent="0.25">
      <c r="A23" s="75"/>
      <c r="B23" s="131" t="s">
        <v>77</v>
      </c>
      <c r="C23" s="132" t="s">
        <v>22</v>
      </c>
      <c r="D23" s="133">
        <v>3</v>
      </c>
      <c r="E23" s="134" t="s">
        <v>75</v>
      </c>
      <c r="F23" s="135">
        <v>30000</v>
      </c>
      <c r="G23" s="70">
        <f t="shared" si="0"/>
        <v>90000</v>
      </c>
    </row>
    <row r="24" spans="1:7" ht="15" x14ac:dyDescent="0.25">
      <c r="A24" s="75"/>
      <c r="B24" s="131" t="s">
        <v>78</v>
      </c>
      <c r="C24" s="132" t="s">
        <v>22</v>
      </c>
      <c r="D24" s="133">
        <v>6</v>
      </c>
      <c r="E24" s="134" t="s">
        <v>79</v>
      </c>
      <c r="F24" s="135">
        <v>30000</v>
      </c>
      <c r="G24" s="70">
        <f>(D24*F24)</f>
        <v>180000</v>
      </c>
    </row>
    <row r="25" spans="1:7" ht="12.75" customHeight="1" x14ac:dyDescent="0.25">
      <c r="A25" s="75"/>
      <c r="B25" s="131" t="s">
        <v>80</v>
      </c>
      <c r="C25" s="132" t="s">
        <v>22</v>
      </c>
      <c r="D25" s="136">
        <v>48</v>
      </c>
      <c r="E25" s="136" t="s">
        <v>81</v>
      </c>
      <c r="F25" s="135">
        <v>30000</v>
      </c>
      <c r="G25" s="70">
        <f t="shared" si="0"/>
        <v>1440000</v>
      </c>
    </row>
    <row r="26" spans="1:7" ht="12.75" customHeight="1" x14ac:dyDescent="0.25">
      <c r="A26" s="75"/>
      <c r="B26" s="8" t="s">
        <v>23</v>
      </c>
      <c r="C26" s="9"/>
      <c r="D26" s="9"/>
      <c r="E26" s="9"/>
      <c r="F26" s="10"/>
      <c r="G26" s="11">
        <f>SUM(G21:G25)</f>
        <v>2016000</v>
      </c>
    </row>
    <row r="27" spans="1:7" ht="12" customHeight="1" x14ac:dyDescent="0.25">
      <c r="A27" s="60"/>
      <c r="B27" s="76"/>
      <c r="C27" s="78"/>
      <c r="D27" s="78"/>
      <c r="E27" s="78"/>
      <c r="F27" s="80"/>
      <c r="G27" s="80"/>
    </row>
    <row r="28" spans="1:7" ht="12" customHeight="1" x14ac:dyDescent="0.25">
      <c r="A28" s="65"/>
      <c r="B28" s="12" t="s">
        <v>24</v>
      </c>
      <c r="C28" s="13"/>
      <c r="D28" s="14"/>
      <c r="E28" s="14"/>
      <c r="F28" s="15"/>
      <c r="G28" s="15"/>
    </row>
    <row r="29" spans="1:7" ht="24" customHeight="1" x14ac:dyDescent="0.25">
      <c r="A29" s="65"/>
      <c r="B29" s="16" t="s">
        <v>16</v>
      </c>
      <c r="C29" s="17" t="s">
        <v>17</v>
      </c>
      <c r="D29" s="17" t="s">
        <v>18</v>
      </c>
      <c r="E29" s="16" t="s">
        <v>19</v>
      </c>
      <c r="F29" s="17" t="s">
        <v>20</v>
      </c>
      <c r="G29" s="16" t="s">
        <v>21</v>
      </c>
    </row>
    <row r="30" spans="1:7" ht="12" customHeight="1" x14ac:dyDescent="0.25">
      <c r="A30" s="65"/>
      <c r="B30" s="18"/>
      <c r="C30" s="19"/>
      <c r="D30" s="19"/>
      <c r="E30" s="19"/>
      <c r="F30" s="18"/>
      <c r="G30" s="18"/>
    </row>
    <row r="31" spans="1:7" ht="12" customHeight="1" x14ac:dyDescent="0.25">
      <c r="A31" s="65"/>
      <c r="B31" s="20" t="s">
        <v>25</v>
      </c>
      <c r="C31" s="21"/>
      <c r="D31" s="21"/>
      <c r="E31" s="21"/>
      <c r="F31" s="22"/>
      <c r="G31" s="22"/>
    </row>
    <row r="32" spans="1:7" ht="12" customHeight="1" x14ac:dyDescent="0.25">
      <c r="A32" s="60"/>
      <c r="B32" s="81"/>
      <c r="C32" s="82"/>
      <c r="D32" s="82"/>
      <c r="E32" s="82"/>
      <c r="F32" s="83"/>
      <c r="G32" s="83"/>
    </row>
    <row r="33" spans="1:7" ht="12" customHeight="1" x14ac:dyDescent="0.25">
      <c r="A33" s="65"/>
      <c r="B33" s="12" t="s">
        <v>26</v>
      </c>
      <c r="C33" s="13"/>
      <c r="D33" s="14"/>
      <c r="E33" s="14"/>
      <c r="F33" s="15"/>
      <c r="G33" s="15"/>
    </row>
    <row r="34" spans="1:7" ht="24" customHeight="1" x14ac:dyDescent="0.25">
      <c r="A34" s="65"/>
      <c r="B34" s="23" t="s">
        <v>16</v>
      </c>
      <c r="C34" s="23" t="s">
        <v>17</v>
      </c>
      <c r="D34" s="23" t="s">
        <v>18</v>
      </c>
      <c r="E34" s="23" t="s">
        <v>19</v>
      </c>
      <c r="F34" s="24" t="s">
        <v>20</v>
      </c>
      <c r="G34" s="23" t="s">
        <v>21</v>
      </c>
    </row>
    <row r="35" spans="1:7" ht="12.75" customHeight="1" x14ac:dyDescent="0.25">
      <c r="A35" s="75"/>
      <c r="B35" s="137" t="s">
        <v>28</v>
      </c>
      <c r="C35" s="138" t="s">
        <v>27</v>
      </c>
      <c r="D35" s="139">
        <v>0.31</v>
      </c>
      <c r="E35" s="140" t="s">
        <v>82</v>
      </c>
      <c r="F35" s="141">
        <v>280000</v>
      </c>
      <c r="G35" s="70">
        <f t="shared" ref="G35:G36" si="1">(D35*F35)</f>
        <v>86800</v>
      </c>
    </row>
    <row r="36" spans="1:7" ht="12.75" customHeight="1" x14ac:dyDescent="0.25">
      <c r="A36" s="75"/>
      <c r="B36" s="137" t="s">
        <v>83</v>
      </c>
      <c r="C36" s="138" t="s">
        <v>27</v>
      </c>
      <c r="D36" s="139">
        <v>0.38</v>
      </c>
      <c r="E36" s="140" t="s">
        <v>84</v>
      </c>
      <c r="F36" s="141">
        <v>280000</v>
      </c>
      <c r="G36" s="70">
        <f t="shared" si="1"/>
        <v>106400</v>
      </c>
    </row>
    <row r="37" spans="1:7" ht="12.75" customHeight="1" x14ac:dyDescent="0.25">
      <c r="A37" s="75"/>
      <c r="B37" s="25" t="s">
        <v>30</v>
      </c>
      <c r="C37" s="26"/>
      <c r="D37" s="26"/>
      <c r="E37" s="26"/>
      <c r="F37" s="27"/>
      <c r="G37" s="28">
        <f>SUM(G35:G36)</f>
        <v>193200</v>
      </c>
    </row>
    <row r="38" spans="1:7" ht="12.75" customHeight="1" x14ac:dyDescent="0.25">
      <c r="A38" s="75"/>
      <c r="B38" s="81"/>
      <c r="C38" s="82"/>
      <c r="D38" s="82"/>
      <c r="E38" s="82"/>
      <c r="F38" s="83"/>
      <c r="G38" s="83"/>
    </row>
    <row r="39" spans="1:7" ht="12.75" customHeight="1" x14ac:dyDescent="0.25">
      <c r="A39" s="75"/>
      <c r="B39" s="12" t="s">
        <v>31</v>
      </c>
      <c r="C39" s="13"/>
      <c r="D39" s="14"/>
      <c r="E39" s="14"/>
      <c r="F39" s="15"/>
      <c r="G39" s="15"/>
    </row>
    <row r="40" spans="1:7" ht="21.6" customHeight="1" x14ac:dyDescent="0.25">
      <c r="A40" s="75"/>
      <c r="B40" s="24" t="s">
        <v>32</v>
      </c>
      <c r="C40" s="24" t="s">
        <v>33</v>
      </c>
      <c r="D40" s="24" t="s">
        <v>34</v>
      </c>
      <c r="E40" s="24" t="s">
        <v>19</v>
      </c>
      <c r="F40" s="24" t="s">
        <v>20</v>
      </c>
      <c r="G40" s="24" t="s">
        <v>21</v>
      </c>
    </row>
    <row r="41" spans="1:7" ht="25.5" customHeight="1" x14ac:dyDescent="0.25">
      <c r="A41" s="75"/>
      <c r="B41" s="142" t="s">
        <v>35</v>
      </c>
      <c r="C41" s="136" t="s">
        <v>37</v>
      </c>
      <c r="D41" s="136">
        <v>2000</v>
      </c>
      <c r="E41" s="134" t="s">
        <v>84</v>
      </c>
      <c r="F41" s="143">
        <v>1000</v>
      </c>
      <c r="G41" s="86">
        <f>(D41*F41)</f>
        <v>2000000</v>
      </c>
    </row>
    <row r="42" spans="1:7" ht="25.5" customHeight="1" x14ac:dyDescent="0.25">
      <c r="A42" s="75"/>
      <c r="B42" s="142" t="s">
        <v>36</v>
      </c>
      <c r="C42" s="136"/>
      <c r="D42" s="136"/>
      <c r="E42" s="134"/>
      <c r="F42" s="143"/>
      <c r="G42" s="86"/>
    </row>
    <row r="43" spans="1:7" ht="25.5" customHeight="1" x14ac:dyDescent="0.25">
      <c r="A43" s="75"/>
      <c r="B43" s="144" t="s">
        <v>85</v>
      </c>
      <c r="C43" s="134" t="s">
        <v>37</v>
      </c>
      <c r="D43" s="133">
        <v>400</v>
      </c>
      <c r="E43" s="134" t="s">
        <v>84</v>
      </c>
      <c r="F43" s="145">
        <v>800</v>
      </c>
      <c r="G43" s="86">
        <f>(D43*F43)</f>
        <v>320000</v>
      </c>
    </row>
    <row r="44" spans="1:7" ht="12.75" customHeight="1" x14ac:dyDescent="0.25">
      <c r="A44" s="75"/>
      <c r="B44" s="144" t="s">
        <v>86</v>
      </c>
      <c r="C44" s="134" t="s">
        <v>37</v>
      </c>
      <c r="D44" s="133">
        <v>500</v>
      </c>
      <c r="E44" s="134" t="s">
        <v>84</v>
      </c>
      <c r="F44" s="145">
        <v>1076</v>
      </c>
      <c r="G44" s="86">
        <f>(D44*F44)</f>
        <v>538000</v>
      </c>
    </row>
    <row r="45" spans="1:7" ht="12.75" customHeight="1" x14ac:dyDescent="0.25">
      <c r="A45" s="75"/>
      <c r="B45" s="144" t="s">
        <v>87</v>
      </c>
      <c r="C45" s="134" t="s">
        <v>37</v>
      </c>
      <c r="D45" s="133">
        <v>200</v>
      </c>
      <c r="E45" s="134" t="s">
        <v>84</v>
      </c>
      <c r="F45" s="145">
        <v>800</v>
      </c>
      <c r="G45" s="86">
        <f>(D45*F45)</f>
        <v>160000</v>
      </c>
    </row>
    <row r="46" spans="1:7" ht="12.75" customHeight="1" x14ac:dyDescent="0.25">
      <c r="A46" s="75"/>
      <c r="B46" s="146" t="s">
        <v>88</v>
      </c>
      <c r="C46" s="147"/>
      <c r="D46" s="148"/>
      <c r="E46" s="134"/>
      <c r="F46" s="149"/>
      <c r="G46" s="86"/>
    </row>
    <row r="47" spans="1:7" ht="25.5" customHeight="1" x14ac:dyDescent="0.25">
      <c r="A47" s="75"/>
      <c r="B47" s="150" t="s">
        <v>89</v>
      </c>
      <c r="C47" s="136" t="s">
        <v>37</v>
      </c>
      <c r="D47" s="136">
        <v>2</v>
      </c>
      <c r="E47" s="134" t="s">
        <v>84</v>
      </c>
      <c r="F47" s="143">
        <v>28500</v>
      </c>
      <c r="G47" s="86">
        <f t="shared" ref="G47" si="2">(D47*F47)</f>
        <v>57000</v>
      </c>
    </row>
    <row r="48" spans="1:7" ht="12.75" customHeight="1" x14ac:dyDescent="0.25">
      <c r="A48" s="75"/>
      <c r="B48" s="29" t="s">
        <v>39</v>
      </c>
      <c r="C48" s="30"/>
      <c r="D48" s="30"/>
      <c r="E48" s="30"/>
      <c r="F48" s="31"/>
      <c r="G48" s="32">
        <f>SUM(G41:G47)</f>
        <v>3075000</v>
      </c>
    </row>
    <row r="49" spans="1:11" ht="12.75" customHeight="1" x14ac:dyDescent="0.25">
      <c r="A49" s="65"/>
      <c r="B49" s="81"/>
      <c r="C49" s="82"/>
      <c r="D49" s="82"/>
      <c r="E49" s="87"/>
      <c r="F49" s="83"/>
      <c r="G49" s="83"/>
    </row>
    <row r="50" spans="1:11" ht="12" customHeight="1" x14ac:dyDescent="0.25">
      <c r="A50" s="60"/>
      <c r="B50" s="12" t="s">
        <v>40</v>
      </c>
      <c r="C50" s="13"/>
      <c r="D50" s="14"/>
      <c r="E50" s="14"/>
      <c r="F50" s="15"/>
      <c r="G50" s="15"/>
    </row>
    <row r="51" spans="1:11" ht="12" customHeight="1" x14ac:dyDescent="0.25">
      <c r="A51" s="65"/>
      <c r="B51" s="23" t="s">
        <v>41</v>
      </c>
      <c r="C51" s="24" t="s">
        <v>33</v>
      </c>
      <c r="D51" s="24" t="s">
        <v>34</v>
      </c>
      <c r="E51" s="23" t="s">
        <v>19</v>
      </c>
      <c r="F51" s="24" t="s">
        <v>20</v>
      </c>
      <c r="G51" s="23" t="s">
        <v>21</v>
      </c>
    </row>
    <row r="52" spans="1:11" ht="24" customHeight="1" x14ac:dyDescent="0.25">
      <c r="A52" s="65"/>
      <c r="B52" s="79" t="s">
        <v>90</v>
      </c>
      <c r="C52" s="85" t="s">
        <v>38</v>
      </c>
      <c r="D52" s="86">
        <v>800</v>
      </c>
      <c r="E52" s="3" t="s">
        <v>29</v>
      </c>
      <c r="F52" s="88">
        <v>1000</v>
      </c>
      <c r="G52" s="86">
        <f>(D52*F52)</f>
        <v>800000</v>
      </c>
      <c r="K52" s="84"/>
    </row>
    <row r="53" spans="1:11" ht="12.75" customHeight="1" x14ac:dyDescent="0.25">
      <c r="A53" s="75"/>
      <c r="B53" s="25" t="s">
        <v>66</v>
      </c>
      <c r="C53" s="33"/>
      <c r="D53" s="33"/>
      <c r="E53" s="33"/>
      <c r="F53" s="34" t="s">
        <v>91</v>
      </c>
      <c r="G53" s="35">
        <f>+G52</f>
        <v>800000</v>
      </c>
      <c r="K53" s="84"/>
    </row>
    <row r="54" spans="1:11" ht="12.75" customHeight="1" x14ac:dyDescent="0.25">
      <c r="A54" s="75"/>
      <c r="B54" s="89"/>
      <c r="C54" s="89"/>
      <c r="D54" s="89"/>
      <c r="E54" s="89"/>
      <c r="F54" s="90"/>
      <c r="G54" s="90"/>
    </row>
    <row r="55" spans="1:11" ht="12.75" customHeight="1" x14ac:dyDescent="0.25">
      <c r="A55" s="75"/>
      <c r="B55" s="44" t="s">
        <v>42</v>
      </c>
      <c r="C55" s="45"/>
      <c r="D55" s="45"/>
      <c r="E55" s="45"/>
      <c r="F55" s="45"/>
      <c r="G55" s="59">
        <f>G26+G37+G48+G53+G31</f>
        <v>6084200</v>
      </c>
    </row>
    <row r="56" spans="1:11" ht="12.75" customHeight="1" x14ac:dyDescent="0.25">
      <c r="A56" s="75"/>
      <c r="B56" s="46" t="s">
        <v>43</v>
      </c>
      <c r="C56" s="37"/>
      <c r="D56" s="37"/>
      <c r="E56" s="37"/>
      <c r="F56" s="37"/>
      <c r="G56" s="47">
        <f>G55*0.05</f>
        <v>304210</v>
      </c>
    </row>
    <row r="57" spans="1:11" ht="12.75" customHeight="1" x14ac:dyDescent="0.25">
      <c r="A57" s="75"/>
      <c r="B57" s="48" t="s">
        <v>44</v>
      </c>
      <c r="C57" s="36"/>
      <c r="D57" s="36"/>
      <c r="E57" s="36"/>
      <c r="F57" s="36"/>
      <c r="G57" s="49">
        <f>G56+G55</f>
        <v>6388410</v>
      </c>
    </row>
    <row r="58" spans="1:11" ht="12.75" customHeight="1" x14ac:dyDescent="0.25">
      <c r="A58" s="75"/>
      <c r="B58" s="46" t="s">
        <v>45</v>
      </c>
      <c r="C58" s="37"/>
      <c r="D58" s="37"/>
      <c r="E58" s="37"/>
      <c r="F58" s="37"/>
      <c r="G58" s="47">
        <f>G12</f>
        <v>12800000</v>
      </c>
    </row>
    <row r="59" spans="1:11" ht="12.75" customHeight="1" x14ac:dyDescent="0.25">
      <c r="A59" s="75"/>
      <c r="B59" s="50" t="s">
        <v>46</v>
      </c>
      <c r="C59" s="51"/>
      <c r="D59" s="51"/>
      <c r="E59" s="51"/>
      <c r="F59" s="51"/>
      <c r="G59" s="52">
        <f>G58-G57</f>
        <v>6411590</v>
      </c>
    </row>
    <row r="60" spans="1:11" ht="12.75" customHeight="1" x14ac:dyDescent="0.25">
      <c r="A60" s="75"/>
      <c r="B60" s="42" t="s">
        <v>47</v>
      </c>
      <c r="C60" s="43"/>
      <c r="D60" s="43"/>
      <c r="E60" s="43"/>
      <c r="F60" s="43"/>
      <c r="G60" s="40"/>
    </row>
    <row r="61" spans="1:11" ht="12.75" customHeight="1" thickBot="1" x14ac:dyDescent="0.3">
      <c r="A61" s="75"/>
      <c r="B61" s="53"/>
      <c r="C61" s="43"/>
      <c r="D61" s="43"/>
      <c r="E61" s="43"/>
      <c r="F61" s="43"/>
      <c r="G61" s="40"/>
    </row>
    <row r="62" spans="1:11" ht="12.75" customHeight="1" x14ac:dyDescent="0.25">
      <c r="A62" s="91"/>
      <c r="B62" s="57" t="s">
        <v>48</v>
      </c>
      <c r="C62" s="92"/>
      <c r="D62" s="92"/>
      <c r="E62" s="92"/>
      <c r="F62" s="93"/>
      <c r="G62" s="40"/>
    </row>
    <row r="63" spans="1:11" ht="13.5" customHeight="1" x14ac:dyDescent="0.25">
      <c r="A63" s="91"/>
      <c r="B63" s="151" t="s">
        <v>49</v>
      </c>
      <c r="C63" s="55"/>
      <c r="D63" s="55"/>
      <c r="E63" s="55"/>
      <c r="F63" s="94"/>
      <c r="G63" s="40"/>
    </row>
    <row r="64" spans="1:11" ht="12" customHeight="1" x14ac:dyDescent="0.25">
      <c r="A64" s="91"/>
      <c r="B64" s="151" t="s">
        <v>50</v>
      </c>
      <c r="C64" s="55"/>
      <c r="D64" s="55"/>
      <c r="E64" s="55"/>
      <c r="F64" s="94"/>
      <c r="G64" s="40"/>
    </row>
    <row r="65" spans="1:7" ht="12" customHeight="1" x14ac:dyDescent="0.25">
      <c r="A65" s="91"/>
      <c r="B65" s="151" t="s">
        <v>92</v>
      </c>
      <c r="C65" s="55"/>
      <c r="D65" s="55"/>
      <c r="E65" s="55"/>
      <c r="F65" s="94"/>
      <c r="G65" s="40"/>
    </row>
    <row r="66" spans="1:7" ht="24" customHeight="1" x14ac:dyDescent="0.25">
      <c r="A66" s="91"/>
      <c r="B66" s="151" t="s">
        <v>93</v>
      </c>
      <c r="C66" s="55"/>
      <c r="D66" s="55"/>
      <c r="E66" s="55"/>
      <c r="F66" s="94"/>
      <c r="G66" s="40"/>
    </row>
    <row r="67" spans="1:7" ht="12.75" customHeight="1" x14ac:dyDescent="0.25">
      <c r="A67" s="91"/>
      <c r="B67" s="151" t="s">
        <v>51</v>
      </c>
      <c r="C67" s="55"/>
      <c r="D67" s="55"/>
      <c r="E67" s="55"/>
      <c r="F67" s="94"/>
      <c r="G67" s="40"/>
    </row>
    <row r="68" spans="1:7" ht="13.5" customHeight="1" thickBot="1" x14ac:dyDescent="0.3">
      <c r="A68" s="91"/>
      <c r="B68" s="152" t="s">
        <v>52</v>
      </c>
      <c r="C68" s="95"/>
      <c r="D68" s="95"/>
      <c r="E68" s="95"/>
      <c r="F68" s="96"/>
      <c r="G68" s="40"/>
    </row>
    <row r="69" spans="1:7" ht="12" customHeight="1" x14ac:dyDescent="0.25">
      <c r="A69" s="60"/>
      <c r="B69" s="55"/>
      <c r="C69" s="55"/>
      <c r="D69" s="55"/>
      <c r="E69" s="55"/>
      <c r="F69" s="55"/>
      <c r="G69" s="40"/>
    </row>
    <row r="70" spans="1:7" ht="12" customHeight="1" thickBot="1" x14ac:dyDescent="0.3">
      <c r="A70" s="91"/>
      <c r="B70" s="165" t="s">
        <v>53</v>
      </c>
      <c r="C70" s="166"/>
      <c r="D70" s="99"/>
      <c r="E70" s="100"/>
      <c r="F70" s="97"/>
      <c r="G70" s="40"/>
    </row>
    <row r="71" spans="1:7" ht="12" customHeight="1" x14ac:dyDescent="0.25">
      <c r="A71" s="91"/>
      <c r="B71" s="101" t="s">
        <v>41</v>
      </c>
      <c r="C71" s="102" t="s">
        <v>54</v>
      </c>
      <c r="D71" s="103" t="s">
        <v>55</v>
      </c>
      <c r="E71" s="100"/>
      <c r="F71" s="97"/>
      <c r="G71" s="40"/>
    </row>
    <row r="72" spans="1:7" ht="12" customHeight="1" x14ac:dyDescent="0.25">
      <c r="A72" s="91"/>
      <c r="B72" s="104" t="s">
        <v>56</v>
      </c>
      <c r="C72" s="105">
        <f>+G26</f>
        <v>2016000</v>
      </c>
      <c r="D72" s="106">
        <f>(C72/C78)</f>
        <v>0.31557148022747444</v>
      </c>
      <c r="E72" s="100"/>
      <c r="F72" s="97"/>
      <c r="G72" s="40"/>
    </row>
    <row r="73" spans="1:7" ht="12" customHeight="1" x14ac:dyDescent="0.25">
      <c r="A73" s="91"/>
      <c r="B73" s="104" t="s">
        <v>57</v>
      </c>
      <c r="C73" s="107">
        <f>+G31</f>
        <v>0</v>
      </c>
      <c r="D73" s="106">
        <v>0</v>
      </c>
      <c r="E73" s="100"/>
      <c r="F73" s="97"/>
      <c r="G73" s="40"/>
    </row>
    <row r="74" spans="1:7" ht="12" customHeight="1" x14ac:dyDescent="0.25">
      <c r="A74" s="91"/>
      <c r="B74" s="104" t="s">
        <v>58</v>
      </c>
      <c r="C74" s="105">
        <f>+G37</f>
        <v>193200</v>
      </c>
      <c r="D74" s="106">
        <f>(C74/C78)</f>
        <v>3.0242266855132968E-2</v>
      </c>
      <c r="E74" s="100"/>
      <c r="F74" s="97"/>
      <c r="G74" s="40"/>
    </row>
    <row r="75" spans="1:7" ht="12" customHeight="1" x14ac:dyDescent="0.25">
      <c r="A75" s="91"/>
      <c r="B75" s="104" t="s">
        <v>32</v>
      </c>
      <c r="C75" s="105">
        <f>+G48</f>
        <v>3075000</v>
      </c>
      <c r="D75" s="106">
        <f>(C75/C78)</f>
        <v>0.48134042743029953</v>
      </c>
      <c r="E75" s="100"/>
      <c r="F75" s="97"/>
      <c r="G75" s="40"/>
    </row>
    <row r="76" spans="1:7" ht="12.75" customHeight="1" x14ac:dyDescent="0.25">
      <c r="A76" s="91"/>
      <c r="B76" s="104" t="s">
        <v>59</v>
      </c>
      <c r="C76" s="108">
        <f>+G53</f>
        <v>800000</v>
      </c>
      <c r="D76" s="106">
        <f>(C76/C78)</f>
        <v>0.12522677786804542</v>
      </c>
      <c r="E76" s="109"/>
      <c r="F76" s="39"/>
      <c r="G76" s="40"/>
    </row>
    <row r="77" spans="1:7" ht="12" customHeight="1" x14ac:dyDescent="0.25">
      <c r="A77" s="91"/>
      <c r="B77" s="104" t="s">
        <v>60</v>
      </c>
      <c r="C77" s="108">
        <f>+G56</f>
        <v>304210</v>
      </c>
      <c r="D77" s="106">
        <f>(C77/C78)</f>
        <v>4.7619047619047616E-2</v>
      </c>
      <c r="E77" s="109"/>
      <c r="F77" s="39"/>
      <c r="G77" s="40"/>
    </row>
    <row r="78" spans="1:7" ht="12" customHeight="1" thickBot="1" x14ac:dyDescent="0.3">
      <c r="A78" s="91"/>
      <c r="B78" s="110" t="s">
        <v>61</v>
      </c>
      <c r="C78" s="111">
        <f>SUM(C72:C77)</f>
        <v>6388410</v>
      </c>
      <c r="D78" s="112">
        <f>SUM(D72:D77)</f>
        <v>1</v>
      </c>
      <c r="E78" s="109"/>
      <c r="F78" s="39"/>
      <c r="G78" s="40"/>
    </row>
    <row r="79" spans="1:7" ht="12" customHeight="1" x14ac:dyDescent="0.25">
      <c r="A79" s="91"/>
      <c r="B79" s="113"/>
      <c r="C79" s="114"/>
      <c r="D79" s="114"/>
      <c r="E79" s="114"/>
      <c r="F79" s="43"/>
      <c r="G79" s="40"/>
    </row>
    <row r="80" spans="1:7" ht="12" customHeight="1" x14ac:dyDescent="0.25">
      <c r="A80" s="91"/>
      <c r="B80" s="54"/>
      <c r="C80" s="114"/>
      <c r="D80" s="114"/>
      <c r="E80" s="114"/>
      <c r="F80" s="43"/>
      <c r="G80" s="40"/>
    </row>
    <row r="81" spans="1:7" ht="12" customHeight="1" thickBot="1" x14ac:dyDescent="0.3">
      <c r="A81" s="91"/>
      <c r="B81" s="115"/>
      <c r="C81" s="116" t="s">
        <v>62</v>
      </c>
      <c r="D81" s="117"/>
      <c r="E81" s="118"/>
      <c r="F81" s="38"/>
      <c r="G81" s="40"/>
    </row>
    <row r="82" spans="1:7" ht="12" customHeight="1" x14ac:dyDescent="0.25">
      <c r="A82" s="91"/>
      <c r="B82" s="119" t="s">
        <v>63</v>
      </c>
      <c r="C82" s="120">
        <v>190</v>
      </c>
      <c r="D82" s="120">
        <v>200</v>
      </c>
      <c r="E82" s="121">
        <v>210</v>
      </c>
      <c r="F82" s="58"/>
      <c r="G82" s="41"/>
    </row>
    <row r="83" spans="1:7" ht="12.75" customHeight="1" thickBot="1" x14ac:dyDescent="0.3">
      <c r="A83" s="91"/>
      <c r="B83" s="110" t="s">
        <v>64</v>
      </c>
      <c r="C83" s="111">
        <f>(G57/C82)</f>
        <v>33623.210526315786</v>
      </c>
      <c r="D83" s="111">
        <f>(G57/D82)</f>
        <v>31942.05</v>
      </c>
      <c r="E83" s="122">
        <f>(G57/E82)</f>
        <v>30421</v>
      </c>
      <c r="F83" s="58"/>
      <c r="G83" s="41"/>
    </row>
    <row r="84" spans="1:7" ht="12.75" customHeight="1" x14ac:dyDescent="0.25">
      <c r="A84" s="91"/>
      <c r="B84" s="56" t="s">
        <v>65</v>
      </c>
      <c r="C84" s="55"/>
      <c r="D84" s="55"/>
      <c r="E84" s="55"/>
      <c r="F84" s="55"/>
      <c r="G84" s="55"/>
    </row>
    <row r="85" spans="1:7" ht="15" customHeight="1" x14ac:dyDescent="0.25">
      <c r="A85" s="91"/>
    </row>
    <row r="86" spans="1:7" ht="12" customHeight="1" x14ac:dyDescent="0.25">
      <c r="A86" s="91"/>
    </row>
    <row r="87" spans="1:7" ht="12" customHeight="1" x14ac:dyDescent="0.25">
      <c r="A87" s="91"/>
    </row>
    <row r="88" spans="1:7" ht="12" customHeight="1" x14ac:dyDescent="0.25">
      <c r="A88" s="91"/>
    </row>
    <row r="89" spans="1:7" ht="12" customHeight="1" x14ac:dyDescent="0.25">
      <c r="A89" s="91"/>
    </row>
    <row r="90" spans="1:7" ht="12" customHeight="1" x14ac:dyDescent="0.25">
      <c r="A90" s="91"/>
    </row>
    <row r="91" spans="1:7" ht="12" customHeight="1" x14ac:dyDescent="0.25">
      <c r="A91" s="91"/>
    </row>
    <row r="92" spans="1:7" ht="12" customHeight="1" x14ac:dyDescent="0.25">
      <c r="A92" s="91"/>
    </row>
    <row r="93" spans="1:7" ht="12.75" customHeight="1" x14ac:dyDescent="0.25">
      <c r="A93" s="91"/>
    </row>
    <row r="94" spans="1:7" ht="12" customHeight="1" x14ac:dyDescent="0.25">
      <c r="A94" s="91"/>
    </row>
    <row r="95" spans="1:7" ht="12.75" customHeight="1" x14ac:dyDescent="0.25">
      <c r="A95" s="91"/>
    </row>
    <row r="96" spans="1:7" ht="12" customHeight="1" x14ac:dyDescent="0.25">
      <c r="A96" s="98"/>
    </row>
    <row r="97" spans="1:1" ht="12" customHeight="1" x14ac:dyDescent="0.25">
      <c r="A97" s="91"/>
    </row>
    <row r="98" spans="1:1" ht="12.75" customHeight="1" x14ac:dyDescent="0.25">
      <c r="A98" s="91"/>
    </row>
    <row r="99" spans="1:1" ht="15.6" customHeight="1" x14ac:dyDescent="0.25">
      <c r="A99" s="91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activeCell="H16" sqref="H16"/>
    </sheetView>
  </sheetViews>
  <sheetFormatPr baseColWidth="10" defaultRowHeight="15" x14ac:dyDescent="0.25"/>
  <cols>
    <col min="1" max="1" width="17.42578125" customWidth="1"/>
    <col min="2" max="2" width="35.140625" customWidth="1"/>
    <col min="3" max="3" width="10.85546875" style="164"/>
  </cols>
  <sheetData>
    <row r="2" spans="1:4" x14ac:dyDescent="0.25">
      <c r="A2" s="179" t="s">
        <v>94</v>
      </c>
      <c r="B2" s="153" t="s">
        <v>95</v>
      </c>
      <c r="C2" s="154">
        <v>25000</v>
      </c>
    </row>
    <row r="3" spans="1:4" ht="15.75" thickBot="1" x14ac:dyDescent="0.3">
      <c r="A3" s="180"/>
      <c r="B3" s="155" t="s">
        <v>96</v>
      </c>
      <c r="C3" s="156">
        <v>35700</v>
      </c>
    </row>
    <row r="4" spans="1:4" x14ac:dyDescent="0.25">
      <c r="A4" s="175" t="s">
        <v>97</v>
      </c>
      <c r="B4" s="157" t="s">
        <v>98</v>
      </c>
      <c r="C4" s="158">
        <v>25000</v>
      </c>
    </row>
    <row r="5" spans="1:4" ht="15.75" thickBot="1" x14ac:dyDescent="0.3">
      <c r="A5" s="178"/>
      <c r="B5" s="159" t="s">
        <v>99</v>
      </c>
      <c r="C5" s="160">
        <v>6000</v>
      </c>
    </row>
    <row r="6" spans="1:4" x14ac:dyDescent="0.25">
      <c r="A6" s="176" t="s">
        <v>100</v>
      </c>
      <c r="B6" s="161" t="s">
        <v>101</v>
      </c>
      <c r="C6" s="162">
        <v>19800</v>
      </c>
    </row>
    <row r="7" spans="1:4" x14ac:dyDescent="0.25">
      <c r="A7" s="177"/>
      <c r="B7" s="153" t="s">
        <v>102</v>
      </c>
      <c r="C7" s="154">
        <v>20000</v>
      </c>
    </row>
    <row r="8" spans="1:4" x14ac:dyDescent="0.25">
      <c r="A8" s="177"/>
      <c r="B8" s="153" t="s">
        <v>103</v>
      </c>
      <c r="C8" s="154">
        <v>26900</v>
      </c>
    </row>
    <row r="9" spans="1:4" x14ac:dyDescent="0.25">
      <c r="A9" s="177"/>
      <c r="B9" s="153" t="s">
        <v>104</v>
      </c>
      <c r="C9" s="154">
        <v>27900</v>
      </c>
    </row>
    <row r="10" spans="1:4" ht="15.75" thickBot="1" x14ac:dyDescent="0.3">
      <c r="A10" s="181"/>
      <c r="B10" s="155" t="s">
        <v>105</v>
      </c>
      <c r="C10" s="156">
        <v>5900</v>
      </c>
    </row>
    <row r="11" spans="1:4" x14ac:dyDescent="0.25">
      <c r="A11" s="175" t="s">
        <v>106</v>
      </c>
      <c r="B11" s="157" t="s">
        <v>107</v>
      </c>
      <c r="C11" s="158">
        <v>11366</v>
      </c>
      <c r="D11" s="163" t="s">
        <v>108</v>
      </c>
    </row>
    <row r="12" spans="1:4" x14ac:dyDescent="0.25">
      <c r="A12" s="177"/>
      <c r="B12" s="153" t="s">
        <v>109</v>
      </c>
      <c r="C12" s="154">
        <v>19944</v>
      </c>
      <c r="D12" s="163" t="s">
        <v>108</v>
      </c>
    </row>
    <row r="13" spans="1:4" x14ac:dyDescent="0.25">
      <c r="A13" s="177"/>
      <c r="B13" s="153" t="s">
        <v>110</v>
      </c>
      <c r="C13" s="154">
        <v>6978</v>
      </c>
      <c r="D13" s="163" t="s">
        <v>108</v>
      </c>
    </row>
    <row r="14" spans="1:4" x14ac:dyDescent="0.25">
      <c r="A14" s="177"/>
      <c r="B14" s="153" t="s">
        <v>111</v>
      </c>
      <c r="C14" s="154">
        <v>14318</v>
      </c>
      <c r="D14" s="163" t="s">
        <v>108</v>
      </c>
    </row>
    <row r="15" spans="1:4" ht="15.75" thickBot="1" x14ac:dyDescent="0.3">
      <c r="A15" s="178"/>
      <c r="B15" s="159" t="s">
        <v>112</v>
      </c>
      <c r="C15" s="160">
        <v>6921</v>
      </c>
      <c r="D15" s="163" t="s">
        <v>108</v>
      </c>
    </row>
    <row r="16" spans="1:4" x14ac:dyDescent="0.25">
      <c r="A16" s="176" t="s">
        <v>113</v>
      </c>
      <c r="B16" s="161" t="s">
        <v>114</v>
      </c>
      <c r="C16" s="162">
        <v>5500</v>
      </c>
    </row>
    <row r="17" spans="1:4" x14ac:dyDescent="0.25">
      <c r="A17" s="177"/>
      <c r="B17" s="153" t="s">
        <v>115</v>
      </c>
      <c r="C17" s="154">
        <v>11900</v>
      </c>
    </row>
    <row r="18" spans="1:4" x14ac:dyDescent="0.25">
      <c r="A18" s="177"/>
      <c r="B18" s="153" t="s">
        <v>116</v>
      </c>
      <c r="C18" s="154">
        <v>11900</v>
      </c>
    </row>
    <row r="19" spans="1:4" ht="15.75" thickBot="1" x14ac:dyDescent="0.3">
      <c r="A19" s="181"/>
      <c r="B19" s="155" t="s">
        <v>117</v>
      </c>
      <c r="C19" s="156">
        <v>11900</v>
      </c>
    </row>
    <row r="20" spans="1:4" x14ac:dyDescent="0.25">
      <c r="A20" s="175" t="s">
        <v>118</v>
      </c>
      <c r="B20" s="157" t="s">
        <v>119</v>
      </c>
      <c r="C20" s="158">
        <v>28500</v>
      </c>
    </row>
    <row r="21" spans="1:4" x14ac:dyDescent="0.25">
      <c r="A21" s="176"/>
      <c r="B21" s="161" t="s">
        <v>120</v>
      </c>
      <c r="C21" s="162">
        <v>23576</v>
      </c>
      <c r="D21" s="163" t="s">
        <v>108</v>
      </c>
    </row>
    <row r="22" spans="1:4" x14ac:dyDescent="0.25">
      <c r="A22" s="177"/>
      <c r="B22" s="153" t="s">
        <v>121</v>
      </c>
      <c r="C22" s="154">
        <v>26710</v>
      </c>
      <c r="D22" s="163" t="s">
        <v>108</v>
      </c>
    </row>
    <row r="23" spans="1:4" x14ac:dyDescent="0.25">
      <c r="A23" s="177"/>
      <c r="B23" s="153" t="s">
        <v>122</v>
      </c>
      <c r="C23" s="154">
        <v>52500</v>
      </c>
    </row>
    <row r="24" spans="1:4" ht="15.75" thickBot="1" x14ac:dyDescent="0.3">
      <c r="A24" s="178"/>
      <c r="B24" s="159" t="s">
        <v>123</v>
      </c>
      <c r="C24" s="160">
        <v>52500</v>
      </c>
    </row>
  </sheetData>
  <mergeCells count="6">
    <mergeCell ref="A20:A24"/>
    <mergeCell ref="A2:A3"/>
    <mergeCell ref="A4:A5"/>
    <mergeCell ref="A6:A10"/>
    <mergeCell ref="A11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Papa_Primor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2023-04-13T14:54:10Z</cp:lastPrinted>
  <dcterms:created xsi:type="dcterms:W3CDTF">2020-11-27T12:49:26Z</dcterms:created>
  <dcterms:modified xsi:type="dcterms:W3CDTF">2023-05-03T19:50:32Z</dcterms:modified>
</cp:coreProperties>
</file>