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Papa Tempran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G54" i="1" l="1"/>
  <c r="G48" i="1"/>
  <c r="G38" i="1"/>
  <c r="G39" i="1"/>
  <c r="G40" i="1"/>
  <c r="G41" i="1"/>
  <c r="G42" i="1"/>
  <c r="G43" i="1"/>
  <c r="G51" i="1" l="1"/>
  <c r="G52" i="1"/>
  <c r="G53" i="1"/>
  <c r="G50" i="1"/>
  <c r="G37" i="1"/>
  <c r="G63" i="1" l="1"/>
  <c r="G62" i="1"/>
  <c r="G57" i="1"/>
  <c r="G27" i="1"/>
  <c r="G26" i="1"/>
  <c r="G56" i="1" l="1"/>
  <c r="G55" i="1"/>
  <c r="G22" i="1" l="1"/>
  <c r="G23" i="1"/>
  <c r="G24" i="1"/>
  <c r="G25" i="1"/>
  <c r="G65" i="1" l="1"/>
  <c r="C88" i="1" s="1"/>
  <c r="G21" i="1"/>
  <c r="G12" i="1"/>
  <c r="G70" i="1" s="1"/>
  <c r="G58" i="1" l="1"/>
  <c r="C87" i="1" s="1"/>
  <c r="G28" i="1"/>
  <c r="C84" i="1" s="1"/>
  <c r="G44" i="1"/>
  <c r="C86" i="1" s="1"/>
  <c r="G67" i="1" l="1"/>
  <c r="G68" i="1" s="1"/>
  <c r="G69" i="1" l="1"/>
  <c r="G71" i="1" s="1"/>
  <c r="C89" i="1"/>
  <c r="C95" i="1" l="1"/>
  <c r="E95" i="1"/>
  <c r="D95" i="1"/>
  <c r="C90" i="1"/>
  <c r="D89" i="1" s="1"/>
  <c r="D87" i="1" l="1"/>
  <c r="D84" i="1"/>
  <c r="D88" i="1"/>
  <c r="D86" i="1"/>
  <c r="D90" i="1" l="1"/>
</calcChain>
</file>

<file path=xl/sharedStrings.xml><?xml version="1.0" encoding="utf-8"?>
<sst xmlns="http://schemas.openxmlformats.org/spreadsheetml/2006/main" count="169" uniqueCount="121">
  <si>
    <t>RUBRO O CULTIVO</t>
  </si>
  <si>
    <t>PAPA TEMPRANA</t>
  </si>
  <si>
    <t>RENDIMIENTO (SC/Há.)</t>
  </si>
  <si>
    <t>VARIEDAD</t>
  </si>
  <si>
    <t>ROSARA-ASTRID</t>
  </si>
  <si>
    <t>FECHA ESTIMADA  PRECIO VENTA</t>
  </si>
  <si>
    <t>NOVIEMBRE</t>
  </si>
  <si>
    <t>NIVEL TECNOLÓGICO</t>
  </si>
  <si>
    <t>MEDIO</t>
  </si>
  <si>
    <t>PRECIO ESPERADO ($/sac.)</t>
  </si>
  <si>
    <t>REGIÓN</t>
  </si>
  <si>
    <t>DEL MAULE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</si>
  <si>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</si>
  <si>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</si>
  <si>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</si>
  <si>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</si>
  <si>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</si>
  <si>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</si>
  <si>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NOV.-DIC.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</si>
  <si>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</si>
  <si>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</si>
  <si>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</si>
  <si>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</si>
  <si>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</si>
  <si>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</si>
  <si>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</si>
  <si>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</si>
  <si>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</si>
  <si>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</si>
  <si>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</si>
  <si>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SIEMBRA</t>
  </si>
  <si>
    <t>JH</t>
  </si>
  <si>
    <t>JUNIO-JULIO</t>
  </si>
  <si>
    <t>APLICAC.INSECT. AL SUELO</t>
  </si>
  <si>
    <t>RIEGOS</t>
  </si>
  <si>
    <t>SEPT-NOV.</t>
  </si>
  <si>
    <t>APLICAC. FERTILIZANTES</t>
  </si>
  <si>
    <t>JUNIO-SEPT</t>
  </si>
  <si>
    <t>APLICACIÓN AGROQU.</t>
  </si>
  <si>
    <t>AGOSTO-SEPT.</t>
  </si>
  <si>
    <t>LIMPIEZA Y APORCA</t>
  </si>
  <si>
    <t>OCTUBRE</t>
  </si>
  <si>
    <t>COSECHA (RECOGER-COSER-CARGAR)</t>
  </si>
  <si>
    <t>NOV--DIC.</t>
  </si>
  <si>
    <t>Subtotal Jornadas Hombre</t>
  </si>
  <si>
    <t>JORNADAS ANIMAL</t>
  </si>
  <si>
    <t>N° Jornadas</t>
  </si>
  <si>
    <t>N/A</t>
  </si>
  <si>
    <t>Subtotal Jornadas Animal</t>
  </si>
  <si>
    <t>MAQUINARIA</t>
  </si>
  <si>
    <t>ACEQUIADURA</t>
  </si>
  <si>
    <t>JULIO-AGOSTO</t>
  </si>
  <si>
    <t>JUNIO-OCTUBRE</t>
  </si>
  <si>
    <t>JULIO-NOVIEMBRE</t>
  </si>
  <si>
    <t>ARADURA</t>
  </si>
  <si>
    <t>JUNIO</t>
  </si>
  <si>
    <t>COSECHA</t>
  </si>
  <si>
    <t>DICIEMBRE</t>
  </si>
  <si>
    <t>Subtotal Costo Maquinaria</t>
  </si>
  <si>
    <t>INSUMOS</t>
  </si>
  <si>
    <t>Insumos</t>
  </si>
  <si>
    <t>Unidad (Kg/l/u)</t>
  </si>
  <si>
    <t>Cantidad (Kg/l/u)/HA</t>
  </si>
  <si>
    <t>SEMILLA</t>
  </si>
  <si>
    <t>KG</t>
  </si>
  <si>
    <t>FERTILIZANTES</t>
  </si>
  <si>
    <t>UREA</t>
  </si>
  <si>
    <t>KG.</t>
  </si>
  <si>
    <t>SULFATO DE K</t>
  </si>
  <si>
    <t>FOSFATO DIAMONICO</t>
  </si>
  <si>
    <t>FUNGUICIDAS</t>
  </si>
  <si>
    <t>JULIO-SEPTIEMBRE</t>
  </si>
  <si>
    <t>INSECTICIDAS</t>
  </si>
  <si>
    <t>LIT</t>
  </si>
  <si>
    <t>AGOSTO-OCTUBRE</t>
  </si>
  <si>
    <t>Subtotal Insumos</t>
  </si>
  <si>
    <t>OTROS</t>
  </si>
  <si>
    <t>Item</t>
  </si>
  <si>
    <t>SACOS</t>
  </si>
  <si>
    <t xml:space="preserve">UN </t>
  </si>
  <si>
    <t>NOVI-DIC.</t>
  </si>
  <si>
    <t>HILO</t>
  </si>
  <si>
    <t>MADEJA</t>
  </si>
  <si>
    <t>ANALISIS DE SUELOS</t>
  </si>
  <si>
    <t>MARZ-ABRIL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</si>
  <si>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</si>
  <si>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</si>
  <si>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</si>
  <si>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</si>
  <si>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</si>
  <si>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</si>
  <si>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</si>
  <si>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</si>
  <si>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</si>
  <si>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</si>
  <si>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</si>
  <si>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</si>
  <si>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</si>
  <si>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</si>
  <si>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</si>
  <si>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</si>
  <si>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</si>
  <si>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</si>
  <si>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</si>
  <si>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</si>
  <si>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</si>
  <si>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</si>
  <si>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</si>
  <si>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($/sac)</t>
  </si>
  <si>
    <t>Rendimiento (sac/hà)</t>
  </si>
  <si>
    <t>Costo unitario ($/sac) (*)</t>
  </si>
  <si>
    <t>HA</t>
  </si>
  <si>
    <t>APLICACIÓN AGROQU.(3)</t>
  </si>
  <si>
    <t>APLIC.FERTILIZ.(2)</t>
  </si>
  <si>
    <t>RASTRAJES (2)</t>
  </si>
  <si>
    <t>LORSBAN O SIMILAR</t>
  </si>
  <si>
    <t>ZERO 5  EC O SIMILAR</t>
  </si>
  <si>
    <t>POLYBEN O SIMILAR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</si>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</sst>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2" fillId="0" borderId="0" xfId="0" applyNumberFormat="1" applyFont="1"/>
    <xf numFmtId="49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/>
    <xf numFmtId="3" fontId="4" fillId="2" borderId="10" xfId="0" applyNumberFormat="1" applyFont="1" applyFill="1" applyBorder="1"/>
    <xf numFmtId="41" fontId="4" fillId="2" borderId="10" xfId="1" applyFont="1" applyFill="1" applyBorder="1" applyAlignment="1">
      <alignment horizontal="right"/>
    </xf>
    <xf numFmtId="0" fontId="2" fillId="0" borderId="1" xfId="0" applyNumberFormat="1" applyFont="1" applyBorder="1"/>
    <xf numFmtId="0" fontId="2" fillId="0" borderId="0" xfId="0" applyNumberFormat="1" applyFont="1" applyAlignment="1">
      <alignment horizontal="left" vertical="top"/>
    </xf>
    <xf numFmtId="0" fontId="2" fillId="0" borderId="0" xfId="0" applyFont="1"/>
    <xf numFmtId="49" fontId="4" fillId="2" borderId="10" xfId="0" applyNumberFormat="1" applyFont="1" applyFill="1" applyBorder="1" applyAlignment="1">
      <alignment horizontal="left" vertical="center" wrapText="1"/>
    </xf>
    <xf numFmtId="0" fontId="4" fillId="0" borderId="10" xfId="0" applyNumberFormat="1" applyFont="1" applyBorder="1"/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 applyAlignment="1">
      <alignment horizontal="right" vertical="center" wrapText="1"/>
    </xf>
    <xf numFmtId="0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vertical="center"/>
    </xf>
    <xf numFmtId="0" fontId="3" fillId="2" borderId="1" xfId="0" applyFont="1" applyFill="1" applyBorder="1"/>
    <xf numFmtId="3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3" fontId="3" fillId="2" borderId="1" xfId="0" applyNumberFormat="1" applyFont="1" applyFill="1" applyBorder="1"/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/>
    <xf numFmtId="3" fontId="5" fillId="2" borderId="1" xfId="0" applyNumberFormat="1" applyFont="1" applyFill="1" applyBorder="1"/>
    <xf numFmtId="0" fontId="7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vertical="center"/>
    </xf>
    <xf numFmtId="0" fontId="10" fillId="5" borderId="1" xfId="0" applyFont="1" applyFill="1" applyBorder="1"/>
    <xf numFmtId="0" fontId="9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right" wrapText="1"/>
    </xf>
    <xf numFmtId="49" fontId="7" fillId="8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3" fontId="7" fillId="8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13" fillId="0" borderId="1" xfId="0" applyNumberFormat="1" applyFont="1" applyBorder="1"/>
    <xf numFmtId="0" fontId="13" fillId="0" borderId="1" xfId="0" applyNumberFormat="1" applyFont="1" applyBorder="1" applyAlignment="1">
      <alignment horizontal="right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49" fontId="12" fillId="7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10" xfId="0" applyFont="1" applyFill="1" applyBorder="1"/>
    <xf numFmtId="49" fontId="13" fillId="6" borderId="10" xfId="0" applyNumberFormat="1" applyFont="1" applyFill="1" applyBorder="1" applyAlignment="1">
      <alignment vertical="center"/>
    </xf>
    <xf numFmtId="49" fontId="13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4" fillId="8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6" borderId="10" xfId="0" applyNumberFormat="1" applyFont="1" applyFill="1" applyBorder="1" applyAlignment="1">
      <alignment vertical="center"/>
    </xf>
    <xf numFmtId="9" fontId="13" fillId="6" borderId="10" xfId="0" applyNumberFormat="1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41" fontId="13" fillId="6" borderId="10" xfId="1" applyFont="1" applyFill="1" applyBorder="1" applyAlignment="1">
      <alignment vertical="center"/>
    </xf>
    <xf numFmtId="49" fontId="7" fillId="4" borderId="11" xfId="0" applyNumberFormat="1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164" fontId="7" fillId="4" borderId="13" xfId="0" applyNumberFormat="1" applyFont="1" applyFill="1" applyBorder="1" applyAlignment="1">
      <alignment horizontal="right"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horizontal="right" vertical="center"/>
    </xf>
    <xf numFmtId="49" fontId="7" fillId="4" borderId="14" xfId="0" applyNumberFormat="1" applyFont="1" applyFill="1" applyBorder="1" applyAlignment="1">
      <alignment vertical="center"/>
    </xf>
    <xf numFmtId="164" fontId="7" fillId="4" borderId="15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164" fontId="7" fillId="4" borderId="18" xfId="0" applyNumberFormat="1" applyFont="1" applyFill="1" applyBorder="1" applyAlignment="1">
      <alignment vertical="center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right" vertical="center"/>
    </xf>
    <xf numFmtId="3" fontId="4" fillId="2" borderId="10" xfId="0" applyNumberFormat="1" applyFont="1" applyFill="1" applyBorder="1" applyAlignment="1">
      <alignment horizontal="right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/>
    <xf numFmtId="49" fontId="7" fillId="3" borderId="10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vertical="center" wrapText="1"/>
    </xf>
    <xf numFmtId="41" fontId="4" fillId="2" borderId="10" xfId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4" fillId="2" borderId="10" xfId="0" applyNumberFormat="1" applyFont="1" applyFill="1" applyBorder="1" applyAlignment="1">
      <alignment horizontal="center" wrapText="1"/>
    </xf>
    <xf numFmtId="3" fontId="4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horizontal="left" vertical="center"/>
    </xf>
    <xf numFmtId="49" fontId="7" fillId="3" borderId="10" xfId="0" applyNumberFormat="1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left" wrapText="1"/>
    </xf>
    <xf numFmtId="49" fontId="4" fillId="2" borderId="10" xfId="0" applyNumberFormat="1" applyFont="1" applyFill="1" applyBorder="1" applyAlignment="1">
      <alignment horizontal="left"/>
    </xf>
    <xf numFmtId="3" fontId="15" fillId="3" borderId="10" xfId="0" applyNumberFormat="1" applyFont="1" applyFill="1" applyBorder="1" applyAlignment="1">
      <alignment horizontal="right" vertical="center"/>
    </xf>
    <xf numFmtId="49" fontId="7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 applyAlignment="1">
      <alignment horizontal="right"/>
    </xf>
    <xf numFmtId="166" fontId="4" fillId="2" borderId="1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left" wrapText="1"/>
    </xf>
    <xf numFmtId="49" fontId="8" fillId="3" borderId="19" xfId="0" applyNumberFormat="1" applyFont="1" applyFill="1" applyBorder="1" applyAlignment="1">
      <alignment horizontal="center" vertical="center"/>
    </xf>
    <xf numFmtId="49" fontId="8" fillId="3" borderId="21" xfId="0" applyNumberFormat="1" applyFont="1" applyFill="1" applyBorder="1" applyAlignment="1">
      <alignment horizontal="center" vertical="center"/>
    </xf>
    <xf numFmtId="49" fontId="8" fillId="3" borderId="2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 wrapText="1"/>
    </xf>
    <xf numFmtId="49" fontId="4" fillId="2" borderId="20" xfId="0" applyNumberFormat="1" applyFont="1" applyFill="1" applyBorder="1" applyAlignment="1">
      <alignment horizontal="left" wrapText="1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4607</xdr:colOff>
      <xdr:row>0</xdr:row>
      <xdr:rowOff>92074</xdr:rowOff>
    </xdr:from>
    <xdr:to>
      <xdr:col>7</xdr:col>
      <xdr:colOff>30725</xdr:colOff>
      <xdr:row>7</xdr:row>
      <xdr:rowOff>3401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3" y="286671"/>
          <a:ext cx="5945957" cy="1273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24" zoomScaleNormal="124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28515625" style="2" customWidth="1"/>
    <col min="2" max="2" width="22.140625" style="2" customWidth="1"/>
    <col min="3" max="3" width="16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4.140625" style="18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19"/>
      <c r="B1" s="19"/>
      <c r="C1" s="19"/>
      <c r="D1" s="19"/>
      <c r="E1" s="19"/>
      <c r="F1" s="19"/>
      <c r="G1" s="20"/>
    </row>
    <row r="2" spans="1:7" ht="15" customHeight="1" x14ac:dyDescent="0.25">
      <c r="A2" s="19"/>
      <c r="B2" s="19"/>
      <c r="C2" s="19"/>
      <c r="D2" s="19"/>
      <c r="E2" s="19"/>
      <c r="F2" s="19"/>
      <c r="G2" s="20"/>
    </row>
    <row r="3" spans="1:7" ht="15" customHeight="1" x14ac:dyDescent="0.25">
      <c r="A3" s="19"/>
      <c r="B3" s="19"/>
      <c r="C3" s="19"/>
      <c r="D3" s="19"/>
      <c r="E3" s="19"/>
      <c r="F3" s="19"/>
      <c r="G3" s="20"/>
    </row>
    <row r="4" spans="1:7" ht="15" customHeight="1" x14ac:dyDescent="0.25">
      <c r="A4" s="19"/>
      <c r="B4" s="19"/>
      <c r="C4" s="19"/>
      <c r="D4" s="19"/>
      <c r="E4" s="19"/>
      <c r="F4" s="19"/>
      <c r="G4" s="20"/>
    </row>
    <row r="5" spans="1:7" ht="15" customHeight="1" x14ac:dyDescent="0.25">
      <c r="A5" s="19"/>
      <c r="B5" s="19"/>
      <c r="C5" s="19"/>
      <c r="D5" s="19"/>
      <c r="E5" s="19"/>
      <c r="F5" s="19"/>
      <c r="G5" s="20"/>
    </row>
    <row r="6" spans="1:7" ht="15" customHeight="1" x14ac:dyDescent="0.25">
      <c r="A6" s="19"/>
      <c r="B6" s="19"/>
      <c r="C6" s="19"/>
      <c r="D6" s="19"/>
      <c r="E6" s="19"/>
      <c r="F6" s="19"/>
      <c r="G6" s="20"/>
    </row>
    <row r="7" spans="1:7" ht="15" customHeight="1" x14ac:dyDescent="0.25">
      <c r="A7" s="19"/>
      <c r="B7" s="19"/>
      <c r="C7" s="19"/>
      <c r="D7" s="19"/>
      <c r="E7" s="19"/>
      <c r="F7" s="19"/>
      <c r="G7" s="20"/>
    </row>
    <row r="8" spans="1:7" ht="12" customHeight="1" x14ac:dyDescent="0.25">
      <c r="A8" s="19"/>
      <c r="B8" s="21"/>
      <c r="C8" s="21"/>
      <c r="D8" s="21"/>
      <c r="E8" s="21"/>
      <c r="F8" s="21"/>
      <c r="G8" s="22"/>
    </row>
    <row r="9" spans="1:7" ht="15" customHeight="1" x14ac:dyDescent="0.25">
      <c r="A9" s="19"/>
      <c r="B9" s="122" t="s">
        <v>0</v>
      </c>
      <c r="C9" s="123" t="s">
        <v>1</v>
      </c>
      <c r="D9" s="27"/>
      <c r="E9" s="127" t="s">
        <v>2</v>
      </c>
      <c r="F9" s="127"/>
      <c r="G9" s="124">
        <v>1000</v>
      </c>
    </row>
    <row r="10" spans="1:7" ht="15" customHeight="1" x14ac:dyDescent="0.25">
      <c r="A10" s="19"/>
      <c r="B10" s="13" t="s">
        <v>3</v>
      </c>
      <c r="C10" s="17" t="s">
        <v>4</v>
      </c>
      <c r="D10" s="46"/>
      <c r="E10" s="131" t="s">
        <v>5</v>
      </c>
      <c r="F10" s="132"/>
      <c r="G10" s="15" t="s">
        <v>6</v>
      </c>
    </row>
    <row r="11" spans="1:7" ht="14.25" customHeight="1" x14ac:dyDescent="0.25">
      <c r="A11" s="19"/>
      <c r="B11" s="13" t="s">
        <v>7</v>
      </c>
      <c r="C11" s="15" t="s">
        <v>8</v>
      </c>
      <c r="D11" s="25"/>
      <c r="E11" s="131" t="s">
        <v>9</v>
      </c>
      <c r="F11" s="132"/>
      <c r="G11" s="125">
        <v>7000</v>
      </c>
    </row>
    <row r="12" spans="1:7" ht="16.5" customHeight="1" x14ac:dyDescent="0.25">
      <c r="A12" s="19"/>
      <c r="B12" s="13" t="s">
        <v>10</v>
      </c>
      <c r="C12" s="16" t="s">
        <v>11</v>
      </c>
      <c r="D12" s="25"/>
      <c r="E12" s="133" t="s">
        <v>12</v>
      </c>
      <c r="F12" s="134"/>
      <c r="G12" s="112">
        <f>(G9*G11)</f>
        <v>7000000</v>
      </c>
    </row>
    <row r="13" spans="1:7" ht="13.5" customHeight="1" x14ac:dyDescent="0.25">
      <c r="A13" s="19"/>
      <c r="B13" s="13" t="s">
        <v>13</v>
      </c>
      <c r="C13" s="16" t="s">
        <v>118</v>
      </c>
      <c r="D13" s="25"/>
      <c r="E13" s="131" t="s">
        <v>14</v>
      </c>
      <c r="F13" s="132"/>
      <c r="G13" s="15" t="s">
        <v>15</v>
      </c>
    </row>
    <row r="14" spans="1:7" ht="24" customHeight="1" x14ac:dyDescent="0.25">
      <c r="A14" s="19"/>
      <c r="B14" s="13" t="s">
        <v>16</v>
      </c>
      <c r="C14" s="16" t="s">
        <v>119</v>
      </c>
      <c r="D14" s="25"/>
      <c r="E14" s="131" t="s">
        <v>17</v>
      </c>
      <c r="F14" s="132"/>
      <c r="G14" s="15" t="s">
        <v>18</v>
      </c>
    </row>
    <row r="15" spans="1:7" ht="12" customHeight="1" x14ac:dyDescent="0.25">
      <c r="A15" s="19"/>
      <c r="B15" s="13" t="s">
        <v>19</v>
      </c>
      <c r="C15" s="15" t="s">
        <v>120</v>
      </c>
      <c r="D15" s="25"/>
      <c r="E15" s="133" t="s">
        <v>20</v>
      </c>
      <c r="F15" s="134"/>
      <c r="G15" s="16" t="s">
        <v>21</v>
      </c>
    </row>
    <row r="16" spans="1:7" ht="12" customHeight="1" x14ac:dyDescent="0.25">
      <c r="A16" s="19"/>
      <c r="B16" s="23"/>
      <c r="C16" s="47"/>
      <c r="D16" s="25"/>
      <c r="E16" s="25"/>
      <c r="F16" s="25"/>
      <c r="G16" s="48"/>
    </row>
    <row r="17" spans="1:255" ht="12" customHeight="1" x14ac:dyDescent="0.25">
      <c r="A17" s="19"/>
      <c r="B17" s="128" t="s">
        <v>22</v>
      </c>
      <c r="C17" s="129"/>
      <c r="D17" s="129"/>
      <c r="E17" s="129"/>
      <c r="F17" s="129"/>
      <c r="G17" s="130"/>
    </row>
    <row r="18" spans="1:255" ht="12" customHeight="1" x14ac:dyDescent="0.25">
      <c r="A18" s="19"/>
      <c r="B18" s="24"/>
      <c r="C18" s="24"/>
      <c r="D18" s="24"/>
      <c r="E18" s="24"/>
      <c r="F18" s="24"/>
      <c r="G18" s="29"/>
    </row>
    <row r="19" spans="1:255" ht="13.5" customHeight="1" x14ac:dyDescent="0.25">
      <c r="A19" s="19"/>
      <c r="B19" s="117" t="s">
        <v>23</v>
      </c>
      <c r="C19" s="30"/>
      <c r="D19" s="30"/>
      <c r="E19" s="30"/>
      <c r="F19" s="30"/>
      <c r="G19" s="31"/>
    </row>
    <row r="20" spans="1:255" ht="12.75" customHeight="1" x14ac:dyDescent="0.25">
      <c r="A20" s="19"/>
      <c r="B20" s="118" t="s">
        <v>24</v>
      </c>
      <c r="C20" s="118" t="s">
        <v>25</v>
      </c>
      <c r="D20" s="118" t="s">
        <v>26</v>
      </c>
      <c r="E20" s="118" t="s">
        <v>27</v>
      </c>
      <c r="F20" s="118" t="s">
        <v>28</v>
      </c>
      <c r="G20" s="104" t="s">
        <v>29</v>
      </c>
    </row>
    <row r="21" spans="1:255" ht="12.75" customHeight="1" x14ac:dyDescent="0.25">
      <c r="A21" s="19"/>
      <c r="B21" s="119" t="s">
        <v>30</v>
      </c>
      <c r="C21" s="110" t="s">
        <v>31</v>
      </c>
      <c r="D21" s="111">
        <v>2</v>
      </c>
      <c r="E21" s="110" t="s">
        <v>32</v>
      </c>
      <c r="F21" s="112">
        <v>35000</v>
      </c>
      <c r="G21" s="112">
        <f>(D21*F21)</f>
        <v>70000</v>
      </c>
    </row>
    <row r="22" spans="1:255" ht="12.75" customHeight="1" x14ac:dyDescent="0.25">
      <c r="A22" s="19"/>
      <c r="B22" s="120" t="s">
        <v>33</v>
      </c>
      <c r="C22" s="110" t="s">
        <v>31</v>
      </c>
      <c r="D22" s="111">
        <v>1</v>
      </c>
      <c r="E22" s="110" t="s">
        <v>32</v>
      </c>
      <c r="F22" s="112">
        <v>35000</v>
      </c>
      <c r="G22" s="112">
        <f t="shared" ref="G22:G26" si="0">(D22*F22)</f>
        <v>35000</v>
      </c>
    </row>
    <row r="23" spans="1:255" ht="12.75" customHeight="1" x14ac:dyDescent="0.25">
      <c r="A23" s="19"/>
      <c r="B23" s="119" t="s">
        <v>34</v>
      </c>
      <c r="C23" s="110" t="s">
        <v>31</v>
      </c>
      <c r="D23" s="111">
        <v>6</v>
      </c>
      <c r="E23" s="110" t="s">
        <v>35</v>
      </c>
      <c r="F23" s="112">
        <v>35000</v>
      </c>
      <c r="G23" s="112">
        <f t="shared" si="0"/>
        <v>210000</v>
      </c>
    </row>
    <row r="24" spans="1:255" ht="12.75" customHeight="1" x14ac:dyDescent="0.25">
      <c r="A24" s="19"/>
      <c r="B24" s="119" t="s">
        <v>36</v>
      </c>
      <c r="C24" s="110" t="s">
        <v>31</v>
      </c>
      <c r="D24" s="111">
        <v>3</v>
      </c>
      <c r="E24" s="110" t="s">
        <v>37</v>
      </c>
      <c r="F24" s="112">
        <v>35000</v>
      </c>
      <c r="G24" s="112">
        <f t="shared" si="0"/>
        <v>105000</v>
      </c>
    </row>
    <row r="25" spans="1:255" ht="12.75" customHeight="1" x14ac:dyDescent="0.25">
      <c r="A25" s="19"/>
      <c r="B25" s="119" t="s">
        <v>38</v>
      </c>
      <c r="C25" s="110" t="s">
        <v>31</v>
      </c>
      <c r="D25" s="111">
        <v>3</v>
      </c>
      <c r="E25" s="110" t="s">
        <v>39</v>
      </c>
      <c r="F25" s="112">
        <v>35000</v>
      </c>
      <c r="G25" s="112">
        <f t="shared" si="0"/>
        <v>105000</v>
      </c>
    </row>
    <row r="26" spans="1:255" ht="15" x14ac:dyDescent="0.25">
      <c r="A26" s="19"/>
      <c r="B26" s="119" t="s">
        <v>40</v>
      </c>
      <c r="C26" s="110" t="s">
        <v>31</v>
      </c>
      <c r="D26" s="111">
        <v>6</v>
      </c>
      <c r="E26" s="110" t="s">
        <v>41</v>
      </c>
      <c r="F26" s="112">
        <v>35000</v>
      </c>
      <c r="G26" s="112">
        <f t="shared" si="0"/>
        <v>210000</v>
      </c>
    </row>
    <row r="27" spans="1:255" s="12" customFormat="1" ht="27.75" customHeight="1" x14ac:dyDescent="0.25">
      <c r="A27" s="19"/>
      <c r="B27" s="119" t="s">
        <v>42</v>
      </c>
      <c r="C27" s="110" t="s">
        <v>31</v>
      </c>
      <c r="D27" s="111">
        <v>25</v>
      </c>
      <c r="E27" s="110" t="s">
        <v>43</v>
      </c>
      <c r="F27" s="112">
        <v>35000</v>
      </c>
      <c r="G27" s="112">
        <f>(D27*F27)</f>
        <v>875000</v>
      </c>
      <c r="H27" s="10"/>
      <c r="I27" s="4"/>
      <c r="J27" s="10"/>
      <c r="K27" s="4"/>
      <c r="L27" s="4"/>
      <c r="M27" s="4"/>
      <c r="N27" s="4"/>
      <c r="O27" s="4"/>
      <c r="P27" s="11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spans="1:255" s="12" customFormat="1" ht="12" customHeight="1" x14ac:dyDescent="0.25">
      <c r="A28" s="21"/>
      <c r="B28" s="96" t="s">
        <v>44</v>
      </c>
      <c r="C28" s="100"/>
      <c r="D28" s="100"/>
      <c r="E28" s="100"/>
      <c r="F28" s="101"/>
      <c r="G28" s="121">
        <f>SUM(G21:G27)</f>
        <v>1610000</v>
      </c>
      <c r="H28" s="10"/>
      <c r="I28" s="4"/>
      <c r="J28" s="4"/>
      <c r="K28" s="4"/>
      <c r="L28" s="4"/>
      <c r="M28" s="4"/>
      <c r="N28" s="4"/>
      <c r="O28" s="4"/>
      <c r="P28" s="11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12" customFormat="1" ht="12" customHeight="1" x14ac:dyDescent="0.25">
      <c r="A29" s="21"/>
      <c r="B29" s="27"/>
      <c r="C29" s="27"/>
      <c r="D29" s="27"/>
      <c r="E29" s="27"/>
      <c r="F29" s="32"/>
      <c r="G29" s="33"/>
      <c r="H29" s="10"/>
      <c r="I29" s="4"/>
      <c r="J29" s="4"/>
      <c r="K29" s="4"/>
      <c r="L29" s="4"/>
      <c r="M29" s="4"/>
      <c r="N29" s="4"/>
      <c r="O29" s="4"/>
      <c r="P29" s="11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12" customFormat="1" ht="15" customHeight="1" x14ac:dyDescent="0.25">
      <c r="A30" s="21"/>
      <c r="B30" s="93" t="s">
        <v>45</v>
      </c>
      <c r="C30" s="34"/>
      <c r="D30" s="34"/>
      <c r="E30" s="34"/>
      <c r="F30" s="35"/>
      <c r="G30" s="31"/>
      <c r="H30" s="10"/>
      <c r="I30" s="4"/>
      <c r="J30" s="4"/>
      <c r="K30" s="4"/>
      <c r="L30" s="4"/>
      <c r="M30" s="4"/>
      <c r="N30" s="4"/>
      <c r="O30" s="4"/>
      <c r="P30" s="11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12" customFormat="1" ht="12" customHeight="1" x14ac:dyDescent="0.25">
      <c r="A31" s="21"/>
      <c r="B31" s="94" t="s">
        <v>24</v>
      </c>
      <c r="C31" s="97" t="s">
        <v>25</v>
      </c>
      <c r="D31" s="97" t="s">
        <v>46</v>
      </c>
      <c r="E31" s="94" t="s">
        <v>27</v>
      </c>
      <c r="F31" s="97" t="s">
        <v>28</v>
      </c>
      <c r="G31" s="98" t="s">
        <v>29</v>
      </c>
      <c r="H31" s="10"/>
      <c r="I31" s="4"/>
      <c r="J31" s="4"/>
      <c r="K31" s="4"/>
      <c r="L31" s="4"/>
      <c r="M31" s="4"/>
      <c r="N31" s="4"/>
      <c r="O31" s="4"/>
      <c r="P31" s="11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12" customFormat="1" ht="12" customHeight="1" x14ac:dyDescent="0.25">
      <c r="A32" s="21"/>
      <c r="B32" s="126" t="s">
        <v>47</v>
      </c>
      <c r="C32" s="114"/>
      <c r="D32" s="114"/>
      <c r="E32" s="114"/>
      <c r="F32" s="113"/>
      <c r="G32" s="115"/>
      <c r="H32" s="10"/>
      <c r="I32" s="4"/>
      <c r="J32" s="4"/>
      <c r="K32" s="4"/>
      <c r="L32" s="4"/>
      <c r="M32" s="4"/>
      <c r="N32" s="4"/>
      <c r="O32" s="4"/>
      <c r="P32" s="11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12" customFormat="1" ht="12" customHeight="1" x14ac:dyDescent="0.25">
      <c r="A33" s="21"/>
      <c r="B33" s="96" t="s">
        <v>48</v>
      </c>
      <c r="C33" s="100"/>
      <c r="D33" s="100"/>
      <c r="E33" s="100"/>
      <c r="F33" s="101"/>
      <c r="G33" s="116"/>
      <c r="H33" s="10"/>
      <c r="I33" s="4"/>
      <c r="J33" s="4"/>
      <c r="K33" s="4"/>
      <c r="L33" s="4"/>
      <c r="M33" s="4"/>
      <c r="N33" s="4"/>
      <c r="O33" s="4"/>
      <c r="P33" s="11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2" customFormat="1" ht="12" customHeight="1" x14ac:dyDescent="0.25">
      <c r="A34" s="21"/>
      <c r="B34" s="27"/>
      <c r="C34" s="27"/>
      <c r="D34" s="27"/>
      <c r="E34" s="27"/>
      <c r="F34" s="32"/>
      <c r="G34" s="33"/>
      <c r="H34" s="10"/>
      <c r="I34" s="4"/>
      <c r="J34" s="4"/>
      <c r="K34" s="4"/>
      <c r="L34" s="4"/>
      <c r="M34" s="4"/>
      <c r="N34" s="4"/>
      <c r="O34" s="4"/>
      <c r="P34" s="11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12" customFormat="1" ht="12.75" customHeight="1" x14ac:dyDescent="0.25">
      <c r="A35" s="21"/>
      <c r="B35" s="93" t="s">
        <v>49</v>
      </c>
      <c r="C35" s="34"/>
      <c r="D35" s="34"/>
      <c r="E35" s="34"/>
      <c r="F35" s="35"/>
      <c r="G35" s="31"/>
      <c r="H35" s="10"/>
      <c r="I35" s="4"/>
      <c r="J35" s="4"/>
      <c r="K35" s="4"/>
      <c r="L35" s="4"/>
      <c r="M35" s="4"/>
      <c r="N35" s="4"/>
      <c r="O35" s="4"/>
      <c r="P35" s="11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ht="12.75" customHeight="1" x14ac:dyDescent="0.25">
      <c r="A36" s="21"/>
      <c r="B36" s="94" t="s">
        <v>24</v>
      </c>
      <c r="C36" s="94" t="s">
        <v>25</v>
      </c>
      <c r="D36" s="94" t="s">
        <v>26</v>
      </c>
      <c r="E36" s="94" t="s">
        <v>27</v>
      </c>
      <c r="F36" s="97" t="s">
        <v>28</v>
      </c>
      <c r="G36" s="98" t="s">
        <v>29</v>
      </c>
    </row>
    <row r="37" spans="1:255" ht="12.75" customHeight="1" x14ac:dyDescent="0.25">
      <c r="A37" s="19"/>
      <c r="B37" s="14" t="s">
        <v>50</v>
      </c>
      <c r="C37" s="110" t="s">
        <v>111</v>
      </c>
      <c r="D37" s="111">
        <v>1</v>
      </c>
      <c r="E37" s="110" t="s">
        <v>51</v>
      </c>
      <c r="F37" s="112">
        <v>25000</v>
      </c>
      <c r="G37" s="112">
        <f t="shared" ref="G37:G43" si="1">(D37*F37)</f>
        <v>25000</v>
      </c>
    </row>
    <row r="38" spans="1:255" ht="12.75" customHeight="1" x14ac:dyDescent="0.25">
      <c r="A38" s="19"/>
      <c r="B38" s="14" t="s">
        <v>113</v>
      </c>
      <c r="C38" s="110" t="s">
        <v>111</v>
      </c>
      <c r="D38" s="111">
        <v>2</v>
      </c>
      <c r="E38" s="110" t="s">
        <v>52</v>
      </c>
      <c r="F38" s="112">
        <v>25000</v>
      </c>
      <c r="G38" s="112">
        <f t="shared" si="1"/>
        <v>50000</v>
      </c>
    </row>
    <row r="39" spans="1:255" ht="12.75" customHeight="1" x14ac:dyDescent="0.25">
      <c r="A39" s="19"/>
      <c r="B39" s="95" t="s">
        <v>112</v>
      </c>
      <c r="C39" s="110" t="s">
        <v>111</v>
      </c>
      <c r="D39" s="111">
        <v>3</v>
      </c>
      <c r="E39" s="110" t="s">
        <v>53</v>
      </c>
      <c r="F39" s="112">
        <v>25000</v>
      </c>
      <c r="G39" s="112">
        <f t="shared" si="1"/>
        <v>75000</v>
      </c>
    </row>
    <row r="40" spans="1:255" ht="12.75" customHeight="1" x14ac:dyDescent="0.25">
      <c r="A40" s="19"/>
      <c r="B40" s="95" t="s">
        <v>54</v>
      </c>
      <c r="C40" s="110" t="s">
        <v>111</v>
      </c>
      <c r="D40" s="111">
        <v>1</v>
      </c>
      <c r="E40" s="110" t="s">
        <v>32</v>
      </c>
      <c r="F40" s="112">
        <v>75000</v>
      </c>
      <c r="G40" s="112">
        <f t="shared" si="1"/>
        <v>75000</v>
      </c>
    </row>
    <row r="41" spans="1:255" ht="12.75" customHeight="1" x14ac:dyDescent="0.25">
      <c r="A41" s="19"/>
      <c r="B41" s="95" t="s">
        <v>114</v>
      </c>
      <c r="C41" s="110" t="s">
        <v>111</v>
      </c>
      <c r="D41" s="111">
        <v>2</v>
      </c>
      <c r="E41" s="110" t="s">
        <v>32</v>
      </c>
      <c r="F41" s="112">
        <v>55000</v>
      </c>
      <c r="G41" s="112">
        <f t="shared" si="1"/>
        <v>110000</v>
      </c>
    </row>
    <row r="42" spans="1:255" ht="12.75" customHeight="1" x14ac:dyDescent="0.25">
      <c r="A42" s="19"/>
      <c r="B42" s="95" t="s">
        <v>30</v>
      </c>
      <c r="C42" s="110" t="s">
        <v>111</v>
      </c>
      <c r="D42" s="111">
        <v>1</v>
      </c>
      <c r="E42" s="110" t="s">
        <v>55</v>
      </c>
      <c r="F42" s="112">
        <v>100000</v>
      </c>
      <c r="G42" s="112">
        <f t="shared" si="1"/>
        <v>100000</v>
      </c>
    </row>
    <row r="43" spans="1:255" s="12" customFormat="1" ht="12.75" customHeight="1" x14ac:dyDescent="0.25">
      <c r="A43" s="19"/>
      <c r="B43" s="95" t="s">
        <v>56</v>
      </c>
      <c r="C43" s="110" t="s">
        <v>111</v>
      </c>
      <c r="D43" s="111">
        <v>1</v>
      </c>
      <c r="E43" s="110" t="s">
        <v>57</v>
      </c>
      <c r="F43" s="112">
        <v>350000</v>
      </c>
      <c r="G43" s="112">
        <f t="shared" si="1"/>
        <v>350000</v>
      </c>
      <c r="H43" s="10"/>
      <c r="I43" s="4"/>
      <c r="J43" s="4"/>
      <c r="K43" s="4"/>
      <c r="L43" s="4"/>
      <c r="M43" s="4"/>
      <c r="N43" s="4"/>
      <c r="O43" s="4"/>
      <c r="P43" s="11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12" customFormat="1" ht="12" customHeight="1" x14ac:dyDescent="0.25">
      <c r="A44" s="21"/>
      <c r="B44" s="96" t="s">
        <v>58</v>
      </c>
      <c r="C44" s="100"/>
      <c r="D44" s="100"/>
      <c r="E44" s="100"/>
      <c r="F44" s="101"/>
      <c r="G44" s="102">
        <f>SUM(G37:G43)</f>
        <v>785000</v>
      </c>
      <c r="H44" s="10"/>
      <c r="I44" s="4"/>
      <c r="J44" s="4"/>
      <c r="K44" s="4"/>
      <c r="L44" s="4"/>
      <c r="M44" s="4"/>
      <c r="N44" s="4"/>
      <c r="O44" s="4"/>
      <c r="P44" s="11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12" customFormat="1" ht="12" customHeight="1" x14ac:dyDescent="0.25">
      <c r="A45" s="21"/>
      <c r="B45" s="27"/>
      <c r="C45" s="27"/>
      <c r="D45" s="27"/>
      <c r="E45" s="27"/>
      <c r="F45" s="32"/>
      <c r="G45" s="33"/>
      <c r="H45" s="10"/>
      <c r="I45" s="4"/>
      <c r="J45" s="4"/>
      <c r="K45" s="4"/>
      <c r="L45" s="4"/>
      <c r="M45" s="4"/>
      <c r="N45" s="4"/>
      <c r="O45" s="4"/>
      <c r="P45" s="11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12" customFormat="1" ht="12.75" customHeight="1" x14ac:dyDescent="0.25">
      <c r="A46" s="21"/>
      <c r="B46" s="93" t="s">
        <v>59</v>
      </c>
      <c r="C46" s="34"/>
      <c r="D46" s="34"/>
      <c r="E46" s="34"/>
      <c r="F46" s="35"/>
      <c r="G46" s="31"/>
      <c r="H46" s="10"/>
      <c r="I46" s="4"/>
      <c r="J46" s="4"/>
      <c r="K46" s="10"/>
      <c r="L46" s="4"/>
      <c r="M46" s="4"/>
      <c r="N46" s="4"/>
      <c r="O46" s="4"/>
      <c r="P46" s="11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ht="12.75" customHeight="1" x14ac:dyDescent="0.25">
      <c r="A47" s="21"/>
      <c r="B47" s="97" t="s">
        <v>60</v>
      </c>
      <c r="C47" s="97" t="s">
        <v>61</v>
      </c>
      <c r="D47" s="97" t="s">
        <v>62</v>
      </c>
      <c r="E47" s="97" t="s">
        <v>27</v>
      </c>
      <c r="F47" s="97" t="s">
        <v>28</v>
      </c>
      <c r="G47" s="104" t="s">
        <v>29</v>
      </c>
      <c r="K47" s="2"/>
    </row>
    <row r="48" spans="1:255" ht="12.75" customHeight="1" x14ac:dyDescent="0.25">
      <c r="A48" s="19"/>
      <c r="B48" s="14" t="s">
        <v>63</v>
      </c>
      <c r="C48" s="105" t="s">
        <v>64</v>
      </c>
      <c r="D48" s="106">
        <v>3000</v>
      </c>
      <c r="E48" s="105" t="s">
        <v>32</v>
      </c>
      <c r="F48" s="107">
        <v>400</v>
      </c>
      <c r="G48" s="108">
        <f>D48*F48</f>
        <v>1200000</v>
      </c>
      <c r="K48" s="2"/>
    </row>
    <row r="49" spans="1:255" ht="12.75" customHeight="1" x14ac:dyDescent="0.25">
      <c r="A49" s="19"/>
      <c r="B49" s="103" t="s">
        <v>65</v>
      </c>
      <c r="C49" s="109"/>
      <c r="D49" s="109"/>
      <c r="E49" s="105"/>
      <c r="F49" s="107"/>
      <c r="G49" s="108"/>
      <c r="K49" s="2"/>
    </row>
    <row r="50" spans="1:255" ht="12.75" customHeight="1" x14ac:dyDescent="0.25">
      <c r="A50" s="19"/>
      <c r="B50" s="5" t="s">
        <v>66</v>
      </c>
      <c r="C50" s="105" t="s">
        <v>67</v>
      </c>
      <c r="D50" s="106">
        <v>350</v>
      </c>
      <c r="E50" s="105" t="s">
        <v>52</v>
      </c>
      <c r="F50" s="107">
        <v>1000</v>
      </c>
      <c r="G50" s="108">
        <f>D50*F50</f>
        <v>350000</v>
      </c>
      <c r="K50" s="2"/>
    </row>
    <row r="51" spans="1:255" ht="12.75" customHeight="1" x14ac:dyDescent="0.25">
      <c r="A51" s="19"/>
      <c r="B51" s="5" t="s">
        <v>68</v>
      </c>
      <c r="C51" s="105" t="s">
        <v>67</v>
      </c>
      <c r="D51" s="106">
        <v>300</v>
      </c>
      <c r="E51" s="105" t="s">
        <v>52</v>
      </c>
      <c r="F51" s="107">
        <v>1483</v>
      </c>
      <c r="G51" s="108">
        <f t="shared" ref="G51:G53" si="2">D51*F51</f>
        <v>444900</v>
      </c>
      <c r="K51" s="2"/>
    </row>
    <row r="52" spans="1:255" ht="12.75" customHeight="1" x14ac:dyDescent="0.25">
      <c r="A52" s="19"/>
      <c r="B52" s="13" t="s">
        <v>69</v>
      </c>
      <c r="C52" s="105" t="s">
        <v>67</v>
      </c>
      <c r="D52" s="106">
        <v>300</v>
      </c>
      <c r="E52" s="105" t="s">
        <v>52</v>
      </c>
      <c r="F52" s="107">
        <v>740</v>
      </c>
      <c r="G52" s="108">
        <f t="shared" si="2"/>
        <v>222000</v>
      </c>
    </row>
    <row r="53" spans="1:255" ht="12.75" customHeight="1" x14ac:dyDescent="0.25">
      <c r="A53" s="19"/>
      <c r="B53" s="103" t="s">
        <v>70</v>
      </c>
      <c r="C53" s="6"/>
      <c r="D53" s="7"/>
      <c r="E53" s="6"/>
      <c r="F53" s="8"/>
      <c r="G53" s="108">
        <f t="shared" si="2"/>
        <v>0</v>
      </c>
    </row>
    <row r="54" spans="1:255" ht="12.75" customHeight="1" x14ac:dyDescent="0.25">
      <c r="A54" s="19"/>
      <c r="B54" s="5" t="s">
        <v>117</v>
      </c>
      <c r="C54" s="6" t="s">
        <v>67</v>
      </c>
      <c r="D54" s="7">
        <v>5</v>
      </c>
      <c r="E54" s="6" t="s">
        <v>71</v>
      </c>
      <c r="F54" s="8">
        <v>21900</v>
      </c>
      <c r="G54" s="9">
        <f>(D54*F54)</f>
        <v>109500</v>
      </c>
    </row>
    <row r="55" spans="1:255" ht="11.25" customHeight="1" x14ac:dyDescent="0.25">
      <c r="A55" s="19"/>
      <c r="B55" s="103" t="s">
        <v>72</v>
      </c>
      <c r="C55" s="6"/>
      <c r="D55" s="7"/>
      <c r="E55" s="6"/>
      <c r="F55" s="8"/>
      <c r="G55" s="9">
        <f>(D55*F55)</f>
        <v>0</v>
      </c>
    </row>
    <row r="56" spans="1:255" ht="11.25" customHeight="1" x14ac:dyDescent="0.25">
      <c r="B56" s="5" t="s">
        <v>116</v>
      </c>
      <c r="C56" s="6" t="s">
        <v>73</v>
      </c>
      <c r="D56" s="7">
        <v>0.5</v>
      </c>
      <c r="E56" s="6" t="s">
        <v>74</v>
      </c>
      <c r="F56" s="8">
        <v>56000</v>
      </c>
      <c r="G56" s="9">
        <f t="shared" ref="G56:G57" si="3">(D56*F56)</f>
        <v>28000</v>
      </c>
    </row>
    <row r="57" spans="1:255" s="12" customFormat="1" ht="12.75" customHeight="1" x14ac:dyDescent="0.25">
      <c r="A57" s="2"/>
      <c r="B57" s="5" t="s">
        <v>115</v>
      </c>
      <c r="C57" s="6" t="s">
        <v>73</v>
      </c>
      <c r="D57" s="7">
        <v>9</v>
      </c>
      <c r="E57" s="6" t="s">
        <v>35</v>
      </c>
      <c r="F57" s="8">
        <v>15300</v>
      </c>
      <c r="G57" s="9">
        <f t="shared" si="3"/>
        <v>137700</v>
      </c>
      <c r="H57" s="10"/>
      <c r="I57" s="4"/>
      <c r="J57" s="4"/>
      <c r="K57" s="4"/>
      <c r="L57" s="4"/>
      <c r="M57" s="4"/>
      <c r="N57" s="4"/>
      <c r="O57" s="4"/>
      <c r="P57" s="11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</row>
    <row r="58" spans="1:255" s="12" customFormat="1" ht="12.75" customHeight="1" x14ac:dyDescent="0.25">
      <c r="A58" s="21"/>
      <c r="B58" s="96" t="s">
        <v>75</v>
      </c>
      <c r="C58" s="100"/>
      <c r="D58" s="100"/>
      <c r="E58" s="100"/>
      <c r="F58" s="101"/>
      <c r="G58" s="102">
        <f>SUM(G48:G57)</f>
        <v>2492100</v>
      </c>
      <c r="H58" s="10"/>
      <c r="I58" s="4"/>
      <c r="J58" s="4"/>
      <c r="K58" s="4"/>
      <c r="L58" s="4"/>
      <c r="M58" s="4"/>
      <c r="N58" s="4"/>
      <c r="O58" s="4"/>
      <c r="P58" s="11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12" customFormat="1" ht="12" customHeight="1" x14ac:dyDescent="0.25">
      <c r="A59" s="21"/>
      <c r="B59" s="49"/>
      <c r="C59" s="50"/>
      <c r="D59" s="50"/>
      <c r="E59" s="50"/>
      <c r="F59" s="51"/>
      <c r="G59" s="52"/>
      <c r="H59" s="10"/>
      <c r="I59" s="4"/>
      <c r="J59" s="4"/>
      <c r="K59" s="4"/>
      <c r="L59" s="4"/>
      <c r="M59" s="4"/>
      <c r="N59" s="4"/>
      <c r="O59" s="4"/>
      <c r="P59" s="11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</row>
    <row r="60" spans="1:255" s="12" customFormat="1" ht="12.75" customHeight="1" x14ac:dyDescent="0.25">
      <c r="A60" s="21"/>
      <c r="B60" s="93" t="s">
        <v>76</v>
      </c>
      <c r="C60" s="34"/>
      <c r="D60" s="34"/>
      <c r="E60" s="34"/>
      <c r="F60" s="35"/>
      <c r="G60" s="31"/>
      <c r="H60" s="10"/>
      <c r="I60" s="4"/>
      <c r="J60" s="4"/>
      <c r="K60" s="4"/>
      <c r="L60" s="4"/>
      <c r="M60" s="4"/>
      <c r="N60" s="4"/>
      <c r="O60" s="4"/>
      <c r="P60" s="11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ht="12.75" customHeight="1" x14ac:dyDescent="0.25">
      <c r="A61" s="21"/>
      <c r="B61" s="94" t="s">
        <v>77</v>
      </c>
      <c r="C61" s="97" t="s">
        <v>61</v>
      </c>
      <c r="D61" s="97" t="s">
        <v>62</v>
      </c>
      <c r="E61" s="94" t="s">
        <v>27</v>
      </c>
      <c r="F61" s="97" t="s">
        <v>28</v>
      </c>
      <c r="G61" s="98" t="s">
        <v>29</v>
      </c>
    </row>
    <row r="62" spans="1:255" ht="12.75" customHeight="1" x14ac:dyDescent="0.25">
      <c r="A62" s="19"/>
      <c r="B62" s="95" t="s">
        <v>78</v>
      </c>
      <c r="C62" s="6" t="s">
        <v>79</v>
      </c>
      <c r="D62" s="8">
        <v>1000</v>
      </c>
      <c r="E62" s="6" t="s">
        <v>80</v>
      </c>
      <c r="F62" s="8">
        <v>185</v>
      </c>
      <c r="G62" s="99">
        <f>D62*F62</f>
        <v>185000</v>
      </c>
    </row>
    <row r="63" spans="1:255" ht="12.75" customHeight="1" x14ac:dyDescent="0.25">
      <c r="A63" s="19"/>
      <c r="B63" s="95" t="s">
        <v>81</v>
      </c>
      <c r="C63" s="6" t="s">
        <v>82</v>
      </c>
      <c r="D63" s="8">
        <v>1</v>
      </c>
      <c r="E63" s="6" t="s">
        <v>80</v>
      </c>
      <c r="F63" s="8">
        <v>4000</v>
      </c>
      <c r="G63" s="99">
        <f>D63*F63</f>
        <v>4000</v>
      </c>
    </row>
    <row r="64" spans="1:255" s="12" customFormat="1" ht="13.5" customHeight="1" x14ac:dyDescent="0.25">
      <c r="A64" s="19"/>
      <c r="B64" s="95" t="s">
        <v>83</v>
      </c>
      <c r="C64" s="6" t="s">
        <v>79</v>
      </c>
      <c r="D64" s="8">
        <v>1</v>
      </c>
      <c r="E64" s="6" t="s">
        <v>84</v>
      </c>
      <c r="F64" s="8">
        <v>33515</v>
      </c>
      <c r="G64" s="99">
        <f>D64*F64</f>
        <v>33515</v>
      </c>
      <c r="H64" s="10"/>
      <c r="I64" s="4"/>
      <c r="J64" s="4"/>
      <c r="K64" s="4"/>
      <c r="L64" s="4"/>
      <c r="M64" s="4"/>
      <c r="N64" s="4"/>
      <c r="O64" s="4"/>
      <c r="P64" s="11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spans="1:7" ht="12" customHeight="1" x14ac:dyDescent="0.25">
      <c r="A65" s="21"/>
      <c r="B65" s="96" t="s">
        <v>85</v>
      </c>
      <c r="C65" s="100"/>
      <c r="D65" s="100"/>
      <c r="E65" s="100"/>
      <c r="F65" s="101"/>
      <c r="G65" s="102">
        <f>SUM(G62:G63)</f>
        <v>189000</v>
      </c>
    </row>
    <row r="66" spans="1:7" ht="12" customHeight="1" x14ac:dyDescent="0.25">
      <c r="A66" s="19"/>
      <c r="B66" s="36"/>
      <c r="C66" s="36"/>
      <c r="D66" s="36"/>
      <c r="E66" s="36"/>
      <c r="F66" s="37"/>
      <c r="G66" s="28"/>
    </row>
    <row r="67" spans="1:7" ht="12" customHeight="1" x14ac:dyDescent="0.25">
      <c r="A67" s="19"/>
      <c r="B67" s="83" t="s">
        <v>86</v>
      </c>
      <c r="C67" s="84"/>
      <c r="D67" s="84"/>
      <c r="E67" s="84"/>
      <c r="F67" s="84"/>
      <c r="G67" s="85">
        <f>G28+G33+G44+G58+G65</f>
        <v>5076100</v>
      </c>
    </row>
    <row r="68" spans="1:7" ht="12" customHeight="1" x14ac:dyDescent="0.25">
      <c r="A68" s="19"/>
      <c r="B68" s="86" t="s">
        <v>87</v>
      </c>
      <c r="C68" s="26"/>
      <c r="D68" s="26"/>
      <c r="E68" s="26"/>
      <c r="F68" s="26"/>
      <c r="G68" s="87">
        <f>G67*0.05</f>
        <v>253805</v>
      </c>
    </row>
    <row r="69" spans="1:7" ht="12" customHeight="1" x14ac:dyDescent="0.25">
      <c r="A69" s="19"/>
      <c r="B69" s="88" t="s">
        <v>88</v>
      </c>
      <c r="C69" s="38"/>
      <c r="D69" s="38"/>
      <c r="E69" s="38"/>
      <c r="F69" s="38"/>
      <c r="G69" s="89">
        <f>G68+G67</f>
        <v>5329905</v>
      </c>
    </row>
    <row r="70" spans="1:7" ht="12" customHeight="1" x14ac:dyDescent="0.25">
      <c r="A70" s="19"/>
      <c r="B70" s="86" t="s">
        <v>89</v>
      </c>
      <c r="C70" s="26"/>
      <c r="D70" s="26"/>
      <c r="E70" s="26"/>
      <c r="F70" s="26"/>
      <c r="G70" s="87">
        <f>G12</f>
        <v>7000000</v>
      </c>
    </row>
    <row r="71" spans="1:7" ht="12" customHeight="1" x14ac:dyDescent="0.25">
      <c r="A71" s="19"/>
      <c r="B71" s="90" t="s">
        <v>90</v>
      </c>
      <c r="C71" s="91"/>
      <c r="D71" s="91"/>
      <c r="E71" s="91"/>
      <c r="F71" s="91"/>
      <c r="G71" s="92">
        <f>G70-G69</f>
        <v>1670095</v>
      </c>
    </row>
    <row r="72" spans="1:7" ht="12.75" customHeight="1" x14ac:dyDescent="0.25">
      <c r="A72" s="19"/>
      <c r="B72" s="40" t="s">
        <v>91</v>
      </c>
      <c r="C72" s="39"/>
      <c r="D72" s="39"/>
      <c r="E72" s="39"/>
      <c r="F72" s="39"/>
      <c r="G72" s="53"/>
    </row>
    <row r="73" spans="1:7" ht="12" customHeight="1" thickBot="1" x14ac:dyDescent="0.3">
      <c r="A73" s="19"/>
      <c r="B73" s="42"/>
      <c r="C73" s="39"/>
      <c r="D73" s="39"/>
      <c r="E73" s="39"/>
      <c r="F73" s="39"/>
      <c r="G73" s="53"/>
    </row>
    <row r="74" spans="1:7" ht="12" customHeight="1" x14ac:dyDescent="0.25">
      <c r="A74" s="19"/>
      <c r="B74" s="59" t="s">
        <v>92</v>
      </c>
      <c r="C74" s="60"/>
      <c r="D74" s="60"/>
      <c r="E74" s="60"/>
      <c r="F74" s="61"/>
      <c r="G74" s="53"/>
    </row>
    <row r="75" spans="1:7" ht="12" customHeight="1" x14ac:dyDescent="0.25">
      <c r="A75" s="19"/>
      <c r="B75" s="62" t="s">
        <v>93</v>
      </c>
      <c r="C75" s="41"/>
      <c r="D75" s="41"/>
      <c r="E75" s="41"/>
      <c r="F75" s="63"/>
      <c r="G75" s="53"/>
    </row>
    <row r="76" spans="1:7" ht="12" customHeight="1" x14ac:dyDescent="0.25">
      <c r="A76" s="19"/>
      <c r="B76" s="62" t="s">
        <v>94</v>
      </c>
      <c r="C76" s="41"/>
      <c r="D76" s="41"/>
      <c r="E76" s="41"/>
      <c r="F76" s="63"/>
      <c r="G76" s="53"/>
    </row>
    <row r="77" spans="1:7" ht="12" customHeight="1" x14ac:dyDescent="0.25">
      <c r="A77" s="19"/>
      <c r="B77" s="62" t="s">
        <v>95</v>
      </c>
      <c r="C77" s="41"/>
      <c r="D77" s="41"/>
      <c r="E77" s="41"/>
      <c r="F77" s="63"/>
      <c r="G77" s="53"/>
    </row>
    <row r="78" spans="1:7" ht="12" customHeight="1" x14ac:dyDescent="0.25">
      <c r="A78" s="19"/>
      <c r="B78" s="62" t="s">
        <v>96</v>
      </c>
      <c r="C78" s="41"/>
      <c r="D78" s="41"/>
      <c r="E78" s="41"/>
      <c r="F78" s="63"/>
      <c r="G78" s="53"/>
    </row>
    <row r="79" spans="1:7" ht="12.75" customHeight="1" x14ac:dyDescent="0.25">
      <c r="A79" s="19"/>
      <c r="B79" s="62" t="s">
        <v>97</v>
      </c>
      <c r="C79" s="41"/>
      <c r="D79" s="41"/>
      <c r="E79" s="41"/>
      <c r="F79" s="63"/>
      <c r="G79" s="53"/>
    </row>
    <row r="80" spans="1:7" ht="12.75" customHeight="1" thickBot="1" x14ac:dyDescent="0.3">
      <c r="A80" s="19"/>
      <c r="B80" s="64" t="s">
        <v>98</v>
      </c>
      <c r="C80" s="65"/>
      <c r="D80" s="65"/>
      <c r="E80" s="65"/>
      <c r="F80" s="66"/>
      <c r="G80" s="53"/>
    </row>
    <row r="81" spans="1:7" ht="15" customHeight="1" x14ac:dyDescent="0.25">
      <c r="A81" s="19"/>
      <c r="B81" s="42"/>
      <c r="C81" s="41"/>
      <c r="D81" s="41"/>
      <c r="E81" s="41"/>
      <c r="F81" s="41"/>
      <c r="G81" s="53"/>
    </row>
    <row r="82" spans="1:7" ht="12" customHeight="1" x14ac:dyDescent="0.25">
      <c r="A82" s="19"/>
      <c r="B82" s="67" t="s">
        <v>99</v>
      </c>
      <c r="C82" s="68"/>
      <c r="D82" s="69"/>
      <c r="E82" s="43"/>
      <c r="F82" s="43"/>
      <c r="G82" s="53"/>
    </row>
    <row r="83" spans="1:7" ht="12" customHeight="1" x14ac:dyDescent="0.25">
      <c r="A83" s="19"/>
      <c r="B83" s="70" t="s">
        <v>77</v>
      </c>
      <c r="C83" s="71" t="s">
        <v>100</v>
      </c>
      <c r="D83" s="72" t="s">
        <v>101</v>
      </c>
      <c r="E83" s="43"/>
      <c r="F83" s="43"/>
      <c r="G83" s="53"/>
    </row>
    <row r="84" spans="1:7" ht="12" customHeight="1" x14ac:dyDescent="0.25">
      <c r="A84" s="19"/>
      <c r="B84" s="73" t="s">
        <v>102</v>
      </c>
      <c r="C84" s="74">
        <f>G28</f>
        <v>1610000</v>
      </c>
      <c r="D84" s="75">
        <f>(C84/C90)</f>
        <v>0.30206917384080956</v>
      </c>
      <c r="E84" s="43"/>
      <c r="F84" s="43"/>
      <c r="G84" s="53"/>
    </row>
    <row r="85" spans="1:7" ht="12" customHeight="1" x14ac:dyDescent="0.25">
      <c r="A85" s="19"/>
      <c r="B85" s="73" t="s">
        <v>103</v>
      </c>
      <c r="C85" s="76">
        <v>0</v>
      </c>
      <c r="D85" s="75">
        <v>0</v>
      </c>
      <c r="E85" s="43"/>
      <c r="F85" s="43"/>
      <c r="G85" s="53"/>
    </row>
    <row r="86" spans="1:7" ht="12" customHeight="1" x14ac:dyDescent="0.25">
      <c r="A86" s="19"/>
      <c r="B86" s="73" t="s">
        <v>104</v>
      </c>
      <c r="C86" s="77">
        <f>G44</f>
        <v>785000</v>
      </c>
      <c r="D86" s="75">
        <f>(C86/C90)</f>
        <v>0.1472821748230034</v>
      </c>
      <c r="E86" s="43"/>
      <c r="F86" s="43"/>
      <c r="G86" s="53"/>
    </row>
    <row r="87" spans="1:7" ht="12" customHeight="1" x14ac:dyDescent="0.25">
      <c r="A87" s="19"/>
      <c r="B87" s="73" t="s">
        <v>60</v>
      </c>
      <c r="C87" s="77">
        <f>G58</f>
        <v>2492100</v>
      </c>
      <c r="D87" s="75">
        <f>(C87/C90)</f>
        <v>0.46756930939669655</v>
      </c>
      <c r="E87" s="43"/>
      <c r="F87" s="43"/>
      <c r="G87" s="53"/>
    </row>
    <row r="88" spans="1:7" ht="12" customHeight="1" x14ac:dyDescent="0.25">
      <c r="A88" s="19"/>
      <c r="B88" s="73" t="s">
        <v>105</v>
      </c>
      <c r="C88" s="78">
        <f>G65</f>
        <v>189000</v>
      </c>
      <c r="D88" s="75">
        <f>(C88/C90)</f>
        <v>3.5460294320442863E-2</v>
      </c>
      <c r="E88" s="44"/>
      <c r="F88" s="44"/>
      <c r="G88" s="53"/>
    </row>
    <row r="89" spans="1:7" ht="12.75" customHeight="1" x14ac:dyDescent="0.25">
      <c r="A89" s="19"/>
      <c r="B89" s="73" t="s">
        <v>106</v>
      </c>
      <c r="C89" s="78">
        <f>G68</f>
        <v>253805</v>
      </c>
      <c r="D89" s="75">
        <f>(C89/C90)</f>
        <v>4.7619047619047616E-2</v>
      </c>
      <c r="E89" s="44"/>
      <c r="F89" s="44"/>
      <c r="G89" s="53"/>
    </row>
    <row r="90" spans="1:7" ht="12" customHeight="1" x14ac:dyDescent="0.25">
      <c r="A90" s="19"/>
      <c r="B90" s="70" t="s">
        <v>107</v>
      </c>
      <c r="C90" s="79">
        <f>SUM(C84:C89)</f>
        <v>5329905</v>
      </c>
      <c r="D90" s="80">
        <f>SUM(D84:D89)</f>
        <v>1</v>
      </c>
      <c r="E90" s="44"/>
      <c r="F90" s="44"/>
      <c r="G90" s="53"/>
    </row>
    <row r="91" spans="1:7" ht="12.75" customHeight="1" x14ac:dyDescent="0.25">
      <c r="A91" s="19"/>
      <c r="B91" s="42"/>
      <c r="C91" s="39"/>
      <c r="D91" s="39"/>
      <c r="E91" s="39"/>
      <c r="F91" s="39"/>
      <c r="G91" s="53"/>
    </row>
    <row r="92" spans="1:7" ht="12" customHeight="1" x14ac:dyDescent="0.25">
      <c r="A92" s="19"/>
      <c r="B92" s="39"/>
      <c r="C92" s="39"/>
      <c r="D92" s="39"/>
      <c r="E92" s="39"/>
      <c r="F92" s="39"/>
      <c r="G92" s="53"/>
    </row>
    <row r="93" spans="1:7" ht="12" customHeight="1" x14ac:dyDescent="0.25">
      <c r="A93" s="19"/>
      <c r="B93" s="81"/>
      <c r="C93" s="67" t="s">
        <v>108</v>
      </c>
      <c r="D93" s="81"/>
      <c r="E93" s="81"/>
      <c r="F93" s="44"/>
      <c r="G93" s="53"/>
    </row>
    <row r="94" spans="1:7" ht="12.75" customHeight="1" x14ac:dyDescent="0.25">
      <c r="A94" s="19"/>
      <c r="B94" s="70" t="s">
        <v>109</v>
      </c>
      <c r="C94" s="82">
        <v>900</v>
      </c>
      <c r="D94" s="82">
        <v>1000</v>
      </c>
      <c r="E94" s="82">
        <v>1100</v>
      </c>
      <c r="F94" s="45"/>
      <c r="G94" s="54"/>
    </row>
    <row r="95" spans="1:7" ht="15.6" customHeight="1" x14ac:dyDescent="0.25">
      <c r="A95" s="19"/>
      <c r="B95" s="70" t="s">
        <v>110</v>
      </c>
      <c r="C95" s="79">
        <f>G69/C94</f>
        <v>5922.1166666666668</v>
      </c>
      <c r="D95" s="79">
        <f>(G69/D94)</f>
        <v>5329.9049999999997</v>
      </c>
      <c r="E95" s="79">
        <f>(G69/E94)</f>
        <v>4845.3681818181822</v>
      </c>
      <c r="F95" s="45"/>
      <c r="G95" s="54"/>
    </row>
    <row r="96" spans="1:7" ht="11.25" customHeight="1" x14ac:dyDescent="0.25">
      <c r="B96" s="55"/>
      <c r="C96" s="55"/>
      <c r="D96" s="55"/>
      <c r="E96" s="55"/>
      <c r="F96" s="55"/>
      <c r="G96" s="56"/>
    </row>
    <row r="97" spans="2:7" ht="11.25" customHeight="1" x14ac:dyDescent="0.25">
      <c r="B97" s="55"/>
      <c r="C97" s="55"/>
      <c r="D97" s="55"/>
      <c r="E97" s="55"/>
      <c r="F97" s="55"/>
      <c r="G97" s="56"/>
    </row>
    <row r="98" spans="2:7" ht="11.25" customHeight="1" x14ac:dyDescent="0.25">
      <c r="B98" s="57"/>
      <c r="C98" s="57"/>
      <c r="D98" s="57"/>
      <c r="E98" s="57"/>
      <c r="F98" s="57"/>
      <c r="G98" s="58"/>
    </row>
    <row r="99" spans="2:7" ht="11.25" customHeight="1" x14ac:dyDescent="0.25">
      <c r="B99" s="57"/>
      <c r="C99" s="57"/>
      <c r="D99" s="57"/>
      <c r="E99" s="57"/>
      <c r="F99" s="57"/>
      <c r="G99" s="58"/>
    </row>
  </sheetData>
  <mergeCells count="8">
    <mergeCell ref="E9:F9"/>
    <mergeCell ref="B17:G17"/>
    <mergeCell ref="E10:F10"/>
    <mergeCell ref="E11:F11"/>
    <mergeCell ref="E12:F12"/>
    <mergeCell ref="E13:F13"/>
    <mergeCell ref="E14:F14"/>
    <mergeCell ref="E15:F15"/>
  </mergeCells>
  <pageMargins left="0.74803149606299213" right="0.74803149606299213" top="0.78740157480314965" bottom="1.3779527559055118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Temprana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2023-02-13T15:11:54Z</cp:lastPrinted>
  <dcterms:created xsi:type="dcterms:W3CDTF">2020-11-27T12:49:26Z</dcterms:created>
  <dcterms:modified xsi:type="dcterms:W3CDTF">2023-03-20T14:04:49Z</dcterms:modified>
  <cp:category/>
  <cp:contentStatus/>
</cp:coreProperties>
</file>