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FICHAS CULTIVO LA CALERA 2023\"/>
    </mc:Choice>
  </mc:AlternateContent>
  <bookViews>
    <workbookView xWindow="0" yWindow="0" windowWidth="23040" windowHeight="8064"/>
  </bookViews>
  <sheets>
    <sheet name="PAPA" sheetId="1" r:id="rId1"/>
    <sheet name="RESUMEN " sheetId="2" state="hidden" r:id="rId2"/>
  </sheets>
  <definedNames>
    <definedName name="_xlnm.Print_Area" localSheetId="0">PAPA!$A$1:$G$102</definedName>
    <definedName name="_xlnm.Print_Area" localSheetId="1">'RESUMEN '!$A$1:$F$38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2" l="1"/>
  <c r="E16" i="2"/>
  <c r="G37" i="1"/>
  <c r="G38" i="1"/>
  <c r="G39" i="1"/>
  <c r="G40" i="1"/>
  <c r="G41" i="1"/>
  <c r="G42" i="1"/>
  <c r="G43" i="1"/>
  <c r="E9" i="2"/>
  <c r="C5" i="2"/>
  <c r="C4" i="2"/>
  <c r="E27" i="2"/>
  <c r="G70" i="1"/>
  <c r="C6" i="2" l="1"/>
  <c r="D32" i="2" s="1"/>
  <c r="D29" i="2"/>
  <c r="D30" i="2" s="1"/>
  <c r="D31" i="2" s="1"/>
  <c r="G12" i="1"/>
  <c r="D33" i="2" l="1"/>
  <c r="G65" i="1" l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27" i="1"/>
  <c r="G26" i="1"/>
  <c r="G25" i="1"/>
  <c r="G24" i="1"/>
  <c r="G23" i="1"/>
  <c r="G22" i="1"/>
  <c r="G21" i="1"/>
  <c r="G28" i="1" l="1"/>
  <c r="C90" i="1" s="1"/>
  <c r="G71" i="1" l="1"/>
  <c r="C94" i="1" s="1"/>
  <c r="G76" i="1"/>
  <c r="G66" i="1" l="1"/>
  <c r="C93" i="1" s="1"/>
  <c r="G44" i="1"/>
  <c r="C92" i="1" s="1"/>
  <c r="G73" i="1" l="1"/>
  <c r="G74" i="1" s="1"/>
  <c r="G75" i="1" l="1"/>
  <c r="C95" i="1"/>
  <c r="G77" i="1" l="1"/>
  <c r="C96" i="1"/>
  <c r="D95" i="1" s="1"/>
  <c r="D93" i="1" l="1"/>
  <c r="D90" i="1"/>
  <c r="D94" i="1"/>
  <c r="D92" i="1"/>
  <c r="D96" i="1" l="1"/>
</calcChain>
</file>

<file path=xl/sharedStrings.xml><?xml version="1.0" encoding="utf-8"?>
<sst xmlns="http://schemas.openxmlformats.org/spreadsheetml/2006/main" count="223" uniqueCount="125">
  <si>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</si>
  <si>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</si>
  <si>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</si>
  <si>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</si>
  <si>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</si>
  <si>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</si>
  <si>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</si>
  <si>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</si>
  <si>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</si>
  <si>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</si>
  <si>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</si>
  <si>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</si>
  <si>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</si>
  <si>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</si>
  <si>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</si>
  <si>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</si>
  <si>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</si>
  <si>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</si>
  <si>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</si>
  <si>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</si>
  <si>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</si>
  <si>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</si>
  <si>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</si>
  <si>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</si>
  <si>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</si>
  <si>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</si>
  <si>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</si>
  <si>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</si>
  <si>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</si>
  <si>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</si>
  <si>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</si>
  <si>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</si>
  <si>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</si>
  <si>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</si>
  <si>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</si>
  <si>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</si>
  <si>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</si>
  <si>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</si>
  <si>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</si>
  <si>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</si>
  <si>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</si>
  <si>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</si>
  <si>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</si>
  <si>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</si>
  <si>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</si>
  <si>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</si>
  <si>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</si>
  <si>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</si>
  <si>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</si>
  <si>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</si>
  <si>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</si>
  <si>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</si>
  <si>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</si>
  <si>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</si>
  <si>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</si>
  <si>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</si>
  <si>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</si>
  <si>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</si>
  <si>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</si>
  <si>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</si>
  <si>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</si>
  <si>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</si>
  <si>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MEDIO</t>
  </si>
  <si>
    <t>VALPARAISO</t>
  </si>
  <si>
    <t>LA CALERA</t>
  </si>
  <si>
    <t xml:space="preserve">NOVIEMBRE </t>
  </si>
  <si>
    <t>MERCADO INTERNO</t>
  </si>
  <si>
    <t>Aplicación herbicida pretrasplante</t>
  </si>
  <si>
    <t>Riegos</t>
  </si>
  <si>
    <t>INSECTICIDA</t>
  </si>
  <si>
    <t>Gladiador</t>
  </si>
  <si>
    <t>FUNGICIDA</t>
  </si>
  <si>
    <t xml:space="preserve">Consento </t>
  </si>
  <si>
    <t>Comet</t>
  </si>
  <si>
    <t>Ridomil gold</t>
  </si>
  <si>
    <t>Fosfato monoamonico</t>
  </si>
  <si>
    <t>Urea</t>
  </si>
  <si>
    <t>Rendimiento (U/hà)</t>
  </si>
  <si>
    <t>Costo unitario ($/U) (*)</t>
  </si>
  <si>
    <t>ROSARA</t>
  </si>
  <si>
    <t>HIJUELAS-NOGALES</t>
  </si>
  <si>
    <t>DICIEMBRE</t>
  </si>
  <si>
    <t>Agosto</t>
  </si>
  <si>
    <t>Septiembre-Octubre</t>
  </si>
  <si>
    <t>Septiembre</t>
  </si>
  <si>
    <t>Agosto- Octubre</t>
  </si>
  <si>
    <t>Noviembre</t>
  </si>
  <si>
    <t>Siembra</t>
  </si>
  <si>
    <t>Aplicación de agroquímicos</t>
  </si>
  <si>
    <t>Aplicación de fertilizante</t>
  </si>
  <si>
    <t>Aplicación de herbicidas</t>
  </si>
  <si>
    <t>Cosecha</t>
  </si>
  <si>
    <t>Diciembre</t>
  </si>
  <si>
    <t>M³</t>
  </si>
  <si>
    <t>Octubre</t>
  </si>
  <si>
    <t>Selecron</t>
  </si>
  <si>
    <t>Agosto-Noviembre</t>
  </si>
  <si>
    <t>Zero</t>
  </si>
  <si>
    <t>L</t>
  </si>
  <si>
    <t>Gramoxone</t>
  </si>
  <si>
    <t>Asosto</t>
  </si>
  <si>
    <t>Sencor</t>
  </si>
  <si>
    <t>Semilla</t>
  </si>
  <si>
    <t>Guano de pavo</t>
  </si>
  <si>
    <t>Mezcla papera</t>
  </si>
  <si>
    <t>Salitre Pro k</t>
  </si>
  <si>
    <t>PRECIO ESPERADO ($/Kg)</t>
  </si>
  <si>
    <t>Aradura de cincel</t>
  </si>
  <si>
    <t>Rastrajes</t>
  </si>
  <si>
    <t>Acequiadura</t>
  </si>
  <si>
    <t>Aplicación de guano</t>
  </si>
  <si>
    <t>Kg</t>
  </si>
  <si>
    <t>sacos</t>
  </si>
  <si>
    <t>U</t>
  </si>
  <si>
    <t>RENDIMIENTO (KG/Há.)</t>
  </si>
  <si>
    <t>PAPA PLENA TEMPORADA</t>
  </si>
  <si>
    <t>SEQUIA</t>
  </si>
  <si>
    <t>RENDIMIENTO (Kg/ha)</t>
  </si>
  <si>
    <t xml:space="preserve">MAQUINARIA </t>
  </si>
  <si>
    <t xml:space="preserve">OTROS </t>
  </si>
  <si>
    <t xml:space="preserve">MANO DE OBRA
</t>
  </si>
  <si>
    <t>Fertilizantes</t>
  </si>
  <si>
    <t>Insecticida</t>
  </si>
  <si>
    <t>Herbicidas</t>
  </si>
  <si>
    <t>SACOS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</si>
</sst>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 &quot;$&quot;* #,##0_ ;_ &quot;$&quot;* \-#,##0_ ;_ &quot;$&quot;* &quot;-&quot;_ ;_ @_ "/>
    <numFmt numFmtId="165" formatCode="_ * #,##0_ ;_ * \-#,##0_ ;_ * &quot;-&quot;_ ;_ @_ "/>
    <numFmt numFmtId="166" formatCode="_ * #,##0.00_ ;_ * \-#,##0.00_ ;_ * &quot;-&quot;??_ ;_ @_ "/>
    <numFmt numFmtId="167" formatCode="&quot; &quot;* #,##0.00&quot; &quot;;&quot;-&quot;* #,##0.00&quot; &quot;;&quot; &quot;* &quot;-&quot;??&quot; &quot;"/>
    <numFmt numFmtId="168" formatCode="#,##0.0"/>
    <numFmt numFmtId="169" formatCode="&quot; &quot;* #,##0&quot;   &quot;;&quot;-&quot;* #,##0&quot;   &quot;;&quot; &quot;* &quot;-&quot;??&quot;   &quot;"/>
    <numFmt numFmtId="170" formatCode="&quot; &quot;* #,##0&quot; &quot;;&quot; &quot;* &quot;-&quot;#,##0&quot; &quot;;&quot; &quot;* &quot;- &quot;"/>
    <numFmt numFmtId="171" formatCode="_-* #,##0.00\ _€_-;\-* #,##0.00\ _€_-;_-* &quot;-&quot;??\ _€_-;_-@_-"/>
    <numFmt numFmtId="172" formatCode="_-* #,##0_-;\-* #,##0_-;_-* &quot;-&quot;??_-;_-@_-"/>
  </numFmts>
  <fonts count="33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9"/>
      <color indexed="8"/>
      <name val="Arial Narrow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b/>
      <sz val="12"/>
      <color indexed="9"/>
      <name val="Calibri"/>
      <family val="2"/>
    </font>
    <font>
      <b/>
      <sz val="12"/>
      <color indexed="15"/>
      <name val="Calibri"/>
      <family val="2"/>
    </font>
    <font>
      <b/>
      <sz val="12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8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 applyNumberFormat="0" applyFill="0" applyBorder="0" applyProtection="0"/>
    <xf numFmtId="166" fontId="19" fillId="0" borderId="0" applyFont="0" applyFill="0" applyBorder="0" applyAlignment="0" applyProtection="0"/>
    <xf numFmtId="171" fontId="1" fillId="0" borderId="22" applyFont="0" applyFill="0" applyBorder="0" applyAlignment="0" applyProtection="0"/>
    <xf numFmtId="165" fontId="23" fillId="0" borderId="0" applyFont="0" applyFill="0" applyBorder="0" applyAlignment="0" applyProtection="0"/>
    <xf numFmtId="0" fontId="19" fillId="0" borderId="22" applyNumberFormat="0" applyFill="0" applyBorder="0" applyProtection="0"/>
    <xf numFmtId="0" fontId="19" fillId="0" borderId="22" applyNumberFormat="0" applyFill="0" applyBorder="0" applyProtection="0"/>
    <xf numFmtId="165" fontId="19" fillId="0" borderId="22" applyFont="0" applyFill="0" applyBorder="0" applyAlignment="0" applyProtection="0"/>
    <xf numFmtId="164" fontId="19" fillId="0" borderId="22" applyFont="0" applyFill="0" applyBorder="0" applyAlignment="0" applyProtection="0"/>
  </cellStyleXfs>
  <cellXfs count="23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2" fillId="3" borderId="5" xfId="0" applyNumberFormat="1" applyFont="1" applyFill="1" applyBorder="1" applyAlignment="1">
      <alignment vertical="center" wrapText="1"/>
    </xf>
    <xf numFmtId="0" fontId="3" fillId="2" borderId="7" xfId="0" applyFont="1" applyFill="1" applyBorder="1"/>
    <xf numFmtId="49" fontId="5" fillId="2" borderId="5" xfId="0" applyNumberFormat="1" applyFont="1" applyFill="1" applyBorder="1" applyAlignment="1">
      <alignment vertical="center" wrapText="1"/>
    </xf>
    <xf numFmtId="0" fontId="6" fillId="2" borderId="7" xfId="0" applyFont="1" applyFill="1" applyBorder="1"/>
    <xf numFmtId="49" fontId="5" fillId="2" borderId="6" xfId="0" applyNumberFormat="1" applyFont="1" applyFill="1" applyBorder="1" applyAlignment="1">
      <alignment wrapText="1"/>
    </xf>
    <xf numFmtId="49" fontId="5" fillId="2" borderId="6" xfId="0" applyNumberFormat="1" applyFont="1" applyFill="1" applyBorder="1" applyAlignment="1">
      <alignment horizontal="right"/>
    </xf>
    <xf numFmtId="167" fontId="5" fillId="2" borderId="6" xfId="0" applyNumberFormat="1" applyFont="1" applyFill="1" applyBorder="1"/>
    <xf numFmtId="49" fontId="5" fillId="2" borderId="6" xfId="0" applyNumberFormat="1" applyFont="1" applyFill="1" applyBorder="1" applyAlignment="1">
      <alignment horizontal="right" wrapText="1"/>
    </xf>
    <xf numFmtId="49" fontId="5" fillId="2" borderId="6" xfId="0" applyNumberFormat="1" applyFont="1" applyFill="1" applyBorder="1"/>
    <xf numFmtId="0" fontId="5" fillId="2" borderId="6" xfId="0" applyFont="1" applyFill="1" applyBorder="1"/>
    <xf numFmtId="3" fontId="5" fillId="2" borderId="6" xfId="0" applyNumberFormat="1" applyFont="1" applyFill="1" applyBorder="1" applyAlignment="1">
      <alignment horizontal="right" wrapText="1"/>
    </xf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/>
    <xf numFmtId="0" fontId="3" fillId="2" borderId="3" xfId="0" applyFont="1" applyFill="1" applyBorder="1"/>
    <xf numFmtId="0" fontId="3" fillId="2" borderId="9" xfId="0" applyFont="1" applyFill="1" applyBorder="1"/>
    <xf numFmtId="0" fontId="3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3" fillId="2" borderId="11" xfId="0" applyFont="1" applyFill="1" applyBorder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vertical="center"/>
    </xf>
    <xf numFmtId="3" fontId="3" fillId="2" borderId="12" xfId="0" applyNumberFormat="1" applyFont="1" applyFill="1" applyBorder="1"/>
    <xf numFmtId="49" fontId="2" fillId="5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3" fillId="2" borderId="17" xfId="0" applyFont="1" applyFill="1" applyBorder="1"/>
    <xf numFmtId="0" fontId="3" fillId="2" borderId="18" xfId="0" applyFont="1" applyFill="1" applyBorder="1"/>
    <xf numFmtId="3" fontId="3" fillId="2" borderId="18" xfId="0" applyNumberFormat="1" applyFont="1" applyFill="1" applyBorder="1"/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center"/>
    </xf>
    <xf numFmtId="3" fontId="5" fillId="2" borderId="6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horizontal="center"/>
    </xf>
    <xf numFmtId="168" fontId="5" fillId="2" borderId="6" xfId="0" applyNumberFormat="1" applyFont="1" applyFill="1" applyBorder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0" fillId="2" borderId="20" xfId="0" applyFill="1" applyBorder="1"/>
    <xf numFmtId="0" fontId="15" fillId="7" borderId="22" xfId="0" applyFont="1" applyFill="1" applyBorder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70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9" fontId="2" fillId="2" borderId="22" xfId="0" applyNumberFormat="1" applyFont="1" applyFill="1" applyBorder="1" applyAlignment="1">
      <alignment vertical="center"/>
    </xf>
    <xf numFmtId="169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3" fillId="2" borderId="25" xfId="0" applyFont="1" applyFill="1" applyBorder="1"/>
    <xf numFmtId="3" fontId="3" fillId="2" borderId="25" xfId="0" applyNumberFormat="1" applyFont="1" applyFill="1" applyBorder="1"/>
    <xf numFmtId="49" fontId="2" fillId="5" borderId="26" xfId="0" applyNumberFormat="1" applyFont="1" applyFill="1" applyBorder="1" applyAlignment="1">
      <alignment vertical="center"/>
    </xf>
    <xf numFmtId="0" fontId="2" fillId="5" borderId="27" xfId="0" applyFont="1" applyFill="1" applyBorder="1" applyAlignment="1">
      <alignment vertical="center"/>
    </xf>
    <xf numFmtId="169" fontId="2" fillId="5" borderId="28" xfId="0" applyNumberFormat="1" applyFont="1" applyFill="1" applyBorder="1" applyAlignment="1">
      <alignment vertical="center"/>
    </xf>
    <xf numFmtId="49" fontId="2" fillId="3" borderId="29" xfId="0" applyNumberFormat="1" applyFont="1" applyFill="1" applyBorder="1" applyAlignment="1">
      <alignment vertical="center"/>
    </xf>
    <xf numFmtId="169" fontId="2" fillId="3" borderId="30" xfId="0" applyNumberFormat="1" applyFont="1" applyFill="1" applyBorder="1" applyAlignment="1">
      <alignment vertical="center"/>
    </xf>
    <xf numFmtId="49" fontId="2" fillId="5" borderId="29" xfId="0" applyNumberFormat="1" applyFont="1" applyFill="1" applyBorder="1" applyAlignment="1">
      <alignment vertical="center"/>
    </xf>
    <xf numFmtId="169" fontId="2" fillId="5" borderId="30" xfId="0" applyNumberFormat="1" applyFont="1" applyFill="1" applyBorder="1" applyAlignment="1">
      <alignment vertical="center"/>
    </xf>
    <xf numFmtId="49" fontId="2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9" fontId="2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170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170" fontId="13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0" fontId="20" fillId="0" borderId="56" xfId="0" applyFont="1" applyBorder="1" applyAlignment="1">
      <alignment vertical="center"/>
    </xf>
    <xf numFmtId="0" fontId="20" fillId="0" borderId="56" xfId="0" applyFont="1" applyBorder="1" applyAlignment="1">
      <alignment horizontal="center" vertical="center"/>
    </xf>
    <xf numFmtId="1" fontId="20" fillId="0" borderId="56" xfId="0" applyNumberFormat="1" applyFont="1" applyBorder="1" applyAlignment="1">
      <alignment horizontal="center" vertical="center"/>
    </xf>
    <xf numFmtId="0" fontId="20" fillId="10" borderId="56" xfId="0" applyFont="1" applyFill="1" applyBorder="1" applyAlignment="1">
      <alignment horizontal="center" vertical="center"/>
    </xf>
    <xf numFmtId="3" fontId="20" fillId="0" borderId="56" xfId="0" applyNumberFormat="1" applyFont="1" applyBorder="1" applyAlignment="1">
      <alignment horizontal="right" vertical="center"/>
    </xf>
    <xf numFmtId="0" fontId="20" fillId="0" borderId="56" xfId="0" applyFont="1" applyBorder="1" applyAlignment="1">
      <alignment vertical="center" wrapText="1"/>
    </xf>
    <xf numFmtId="2" fontId="20" fillId="0" borderId="56" xfId="0" applyNumberFormat="1" applyFont="1" applyBorder="1" applyAlignment="1">
      <alignment horizontal="center" vertical="center"/>
    </xf>
    <xf numFmtId="166" fontId="20" fillId="10" borderId="56" xfId="1" applyFont="1" applyFill="1" applyBorder="1" applyAlignment="1">
      <alignment horizontal="center" vertical="center"/>
    </xf>
    <xf numFmtId="3" fontId="21" fillId="2" borderId="6" xfId="0" applyNumberFormat="1" applyFont="1" applyFill="1" applyBorder="1" applyAlignment="1">
      <alignment horizontal="right" wrapText="1"/>
    </xf>
    <xf numFmtId="3" fontId="21" fillId="10" borderId="6" xfId="0" applyNumberFormat="1" applyFont="1" applyFill="1" applyBorder="1" applyAlignment="1">
      <alignment horizontal="right" vertical="center" wrapText="1"/>
    </xf>
    <xf numFmtId="0" fontId="21" fillId="0" borderId="56" xfId="0" applyFont="1" applyFill="1" applyBorder="1" applyAlignment="1">
      <alignment horizontal="left" vertical="center"/>
    </xf>
    <xf numFmtId="0" fontId="21" fillId="0" borderId="56" xfId="0" applyFont="1" applyFill="1" applyBorder="1" applyAlignment="1">
      <alignment horizontal="center" vertical="center"/>
    </xf>
    <xf numFmtId="172" fontId="20" fillId="0" borderId="56" xfId="2" applyNumberFormat="1" applyFont="1" applyBorder="1" applyAlignment="1">
      <alignment horizontal="center" vertical="center"/>
    </xf>
    <xf numFmtId="0" fontId="22" fillId="0" borderId="56" xfId="0" applyFont="1" applyBorder="1" applyAlignment="1">
      <alignment vertical="center"/>
    </xf>
    <xf numFmtId="3" fontId="20" fillId="0" borderId="56" xfId="0" applyNumberFormat="1" applyFont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right"/>
    </xf>
    <xf numFmtId="3" fontId="5" fillId="2" borderId="6" xfId="0" applyNumberFormat="1" applyFont="1" applyFill="1" applyBorder="1" applyAlignment="1">
      <alignment horizontal="right" vertical="center" wrapText="1"/>
    </xf>
    <xf numFmtId="0" fontId="20" fillId="0" borderId="57" xfId="0" applyFont="1" applyBorder="1" applyAlignment="1">
      <alignment horizontal="right" vertical="center"/>
    </xf>
    <xf numFmtId="0" fontId="20" fillId="10" borderId="57" xfId="0" applyFont="1" applyFill="1" applyBorder="1" applyAlignment="1">
      <alignment horizontal="right" vertical="center"/>
    </xf>
    <xf numFmtId="0" fontId="20" fillId="0" borderId="57" xfId="0" applyFont="1" applyBorder="1" applyAlignment="1">
      <alignment horizontal="right" vertical="center" wrapText="1"/>
    </xf>
    <xf numFmtId="3" fontId="5" fillId="10" borderId="6" xfId="0" applyNumberFormat="1" applyFont="1" applyFill="1" applyBorder="1" applyAlignment="1">
      <alignment horizontal="right"/>
    </xf>
    <xf numFmtId="14" fontId="20" fillId="0" borderId="57" xfId="0" applyNumberFormat="1" applyFont="1" applyBorder="1" applyAlignment="1">
      <alignment horizontal="right" vertical="center"/>
    </xf>
    <xf numFmtId="3" fontId="5" fillId="10" borderId="6" xfId="0" applyNumberFormat="1" applyFont="1" applyFill="1" applyBorder="1" applyAlignment="1">
      <alignment horizontal="right" vertical="center" wrapText="1"/>
    </xf>
    <xf numFmtId="168" fontId="20" fillId="0" borderId="56" xfId="0" applyNumberFormat="1" applyFont="1" applyBorder="1" applyAlignment="1">
      <alignment horizontal="center" vertical="center"/>
    </xf>
    <xf numFmtId="49" fontId="24" fillId="10" borderId="56" xfId="4" applyNumberFormat="1" applyFont="1" applyFill="1" applyBorder="1" applyAlignment="1">
      <alignment horizontal="center" vertical="center" wrapText="1"/>
    </xf>
    <xf numFmtId="49" fontId="25" fillId="2" borderId="56" xfId="4" applyNumberFormat="1" applyFont="1" applyFill="1" applyBorder="1" applyAlignment="1">
      <alignment horizontal="center" vertical="center" wrapText="1"/>
    </xf>
    <xf numFmtId="0" fontId="26" fillId="0" borderId="22" xfId="4" applyNumberFormat="1" applyFont="1"/>
    <xf numFmtId="0" fontId="26" fillId="0" borderId="22" xfId="4" applyFont="1"/>
    <xf numFmtId="49" fontId="27" fillId="10" borderId="6" xfId="5" applyNumberFormat="1" applyFont="1" applyFill="1" applyBorder="1" applyAlignment="1">
      <alignment horizontal="center" vertical="center" wrapText="1"/>
    </xf>
    <xf numFmtId="165" fontId="25" fillId="11" borderId="56" xfId="6" applyFont="1" applyFill="1" applyBorder="1" applyAlignment="1">
      <alignment horizontal="center" vertical="center"/>
    </xf>
    <xf numFmtId="0" fontId="28" fillId="0" borderId="22" xfId="4" applyNumberFormat="1" applyFont="1"/>
    <xf numFmtId="0" fontId="26" fillId="0" borderId="22" xfId="4" applyNumberFormat="1" applyFont="1" applyAlignment="1">
      <alignment horizontal="right"/>
    </xf>
    <xf numFmtId="49" fontId="24" fillId="10" borderId="56" xfId="4" applyNumberFormat="1" applyFont="1" applyFill="1" applyBorder="1" applyAlignment="1">
      <alignment horizontal="center" vertical="center"/>
    </xf>
    <xf numFmtId="165" fontId="25" fillId="11" borderId="56" xfId="6" applyFont="1" applyFill="1" applyBorder="1" applyAlignment="1">
      <alignment horizontal="center" vertical="center" wrapText="1"/>
    </xf>
    <xf numFmtId="0" fontId="26" fillId="0" borderId="22" xfId="4" applyFont="1" applyBorder="1"/>
    <xf numFmtId="0" fontId="28" fillId="0" borderId="22" xfId="4" applyNumberFormat="1" applyFont="1" applyBorder="1"/>
    <xf numFmtId="0" fontId="26" fillId="0" borderId="22" xfId="4" applyNumberFormat="1" applyFont="1" applyBorder="1"/>
    <xf numFmtId="0" fontId="26" fillId="0" borderId="22" xfId="4" applyNumberFormat="1" applyFont="1" applyBorder="1" applyAlignment="1">
      <alignment horizontal="right"/>
    </xf>
    <xf numFmtId="49" fontId="26" fillId="2" borderId="22" xfId="4" applyNumberFormat="1" applyFont="1" applyFill="1" applyBorder="1" applyAlignment="1">
      <alignment horizontal="center" vertical="center"/>
    </xf>
    <xf numFmtId="164" fontId="26" fillId="11" borderId="22" xfId="7" applyFont="1" applyFill="1" applyBorder="1" applyAlignment="1">
      <alignment horizontal="center" vertical="center" wrapText="1"/>
    </xf>
    <xf numFmtId="0" fontId="26" fillId="0" borderId="59" xfId="4" applyFont="1" applyBorder="1" applyAlignment="1">
      <alignment horizontal="center" vertical="center" wrapText="1"/>
    </xf>
    <xf numFmtId="3" fontId="26" fillId="0" borderId="60" xfId="4" applyNumberFormat="1" applyFont="1" applyBorder="1" applyAlignment="1">
      <alignment horizontal="center" vertical="center" wrapText="1"/>
    </xf>
    <xf numFmtId="49" fontId="26" fillId="2" borderId="63" xfId="4" applyNumberFormat="1" applyFont="1" applyFill="1" applyBorder="1" applyAlignment="1">
      <alignment horizontal="center" vertical="center" wrapText="1"/>
    </xf>
    <xf numFmtId="164" fontId="26" fillId="0" borderId="64" xfId="7" applyFont="1" applyBorder="1" applyAlignment="1">
      <alignment horizontal="center" vertical="center" wrapText="1"/>
    </xf>
    <xf numFmtId="49" fontId="29" fillId="11" borderId="56" xfId="4" applyNumberFormat="1" applyFont="1" applyFill="1" applyBorder="1" applyAlignment="1">
      <alignment horizontal="center" vertical="center" wrapText="1"/>
    </xf>
    <xf numFmtId="164" fontId="26" fillId="0" borderId="66" xfId="7" applyFont="1" applyBorder="1" applyAlignment="1">
      <alignment horizontal="center" vertical="center" wrapText="1"/>
    </xf>
    <xf numFmtId="49" fontId="29" fillId="11" borderId="68" xfId="4" applyNumberFormat="1" applyFont="1" applyFill="1" applyBorder="1" applyAlignment="1">
      <alignment horizontal="center" vertical="center" wrapText="1"/>
    </xf>
    <xf numFmtId="164" fontId="26" fillId="0" borderId="69" xfId="7" applyFont="1" applyBorder="1" applyAlignment="1">
      <alignment horizontal="center" vertical="center" wrapText="1"/>
    </xf>
    <xf numFmtId="49" fontId="26" fillId="2" borderId="59" xfId="4" applyNumberFormat="1" applyFont="1" applyFill="1" applyBorder="1" applyAlignment="1">
      <alignment horizontal="center" vertical="center" wrapText="1"/>
    </xf>
    <xf numFmtId="164" fontId="26" fillId="0" borderId="60" xfId="7" applyFont="1" applyBorder="1" applyAlignment="1">
      <alignment horizontal="center" vertical="center" wrapText="1"/>
    </xf>
    <xf numFmtId="49" fontId="29" fillId="10" borderId="56" xfId="4" applyNumberFormat="1" applyFont="1" applyFill="1" applyBorder="1" applyAlignment="1">
      <alignment horizontal="center" vertical="center" wrapText="1"/>
    </xf>
    <xf numFmtId="0" fontId="28" fillId="14" borderId="71" xfId="4" applyNumberFormat="1" applyFont="1" applyFill="1" applyBorder="1" applyAlignment="1">
      <alignment horizontal="center" vertical="center" wrapText="1"/>
    </xf>
    <xf numFmtId="49" fontId="26" fillId="10" borderId="72" xfId="4" applyNumberFormat="1" applyFont="1" applyFill="1" applyBorder="1" applyAlignment="1">
      <alignment horizontal="center" vertical="center" wrapText="1"/>
    </xf>
    <xf numFmtId="164" fontId="26" fillId="10" borderId="73" xfId="7" applyFont="1" applyFill="1" applyBorder="1" applyAlignment="1">
      <alignment horizontal="center" vertical="center" wrapText="1"/>
    </xf>
    <xf numFmtId="164" fontId="28" fillId="10" borderId="74" xfId="7" applyFont="1" applyFill="1" applyBorder="1" applyAlignment="1">
      <alignment horizontal="center" vertical="center" wrapText="1"/>
    </xf>
    <xf numFmtId="0" fontId="26" fillId="0" borderId="22" xfId="4" applyNumberFormat="1" applyFont="1" applyAlignment="1">
      <alignment horizontal="center"/>
    </xf>
    <xf numFmtId="164" fontId="28" fillId="0" borderId="22" xfId="7" applyFont="1" applyAlignment="1">
      <alignment horizontal="center" vertical="center"/>
    </xf>
    <xf numFmtId="49" fontId="29" fillId="10" borderId="58" xfId="4" applyNumberFormat="1" applyFont="1" applyFill="1" applyBorder="1" applyAlignment="1">
      <alignment horizontal="center" vertical="center"/>
    </xf>
    <xf numFmtId="164" fontId="29" fillId="10" borderId="75" xfId="4" applyNumberFormat="1" applyFont="1" applyFill="1" applyBorder="1" applyAlignment="1">
      <alignment vertical="center"/>
    </xf>
    <xf numFmtId="49" fontId="29" fillId="10" borderId="62" xfId="4" applyNumberFormat="1" applyFont="1" applyFill="1" applyBorder="1" applyAlignment="1">
      <alignment horizontal="center" vertical="center"/>
    </xf>
    <xf numFmtId="164" fontId="29" fillId="10" borderId="76" xfId="7" applyFont="1" applyFill="1" applyBorder="1" applyAlignment="1">
      <alignment vertical="center"/>
    </xf>
    <xf numFmtId="49" fontId="29" fillId="10" borderId="67" xfId="4" applyNumberFormat="1" applyFont="1" applyFill="1" applyBorder="1" applyAlignment="1">
      <alignment horizontal="center" vertical="center"/>
    </xf>
    <xf numFmtId="164" fontId="29" fillId="10" borderId="77" xfId="7" applyFont="1" applyFill="1" applyBorder="1" applyAlignment="1">
      <alignment vertical="center"/>
    </xf>
    <xf numFmtId="0" fontId="26" fillId="0" borderId="22" xfId="4" applyNumberFormat="1" applyFont="1" applyAlignment="1">
      <alignment horizontal="center" vertical="center"/>
    </xf>
    <xf numFmtId="0" fontId="28" fillId="0" borderId="22" xfId="4" applyNumberFormat="1" applyFont="1" applyAlignment="1">
      <alignment horizontal="center" vertical="center"/>
    </xf>
    <xf numFmtId="0" fontId="26" fillId="0" borderId="63" xfId="4" applyFont="1" applyBorder="1" applyAlignment="1">
      <alignment horizontal="center" vertical="center" wrapText="1"/>
    </xf>
    <xf numFmtId="3" fontId="26" fillId="0" borderId="64" xfId="4" applyNumberFormat="1" applyFont="1" applyBorder="1" applyAlignment="1">
      <alignment horizontal="center" vertical="center" wrapText="1"/>
    </xf>
    <xf numFmtId="49" fontId="29" fillId="10" borderId="59" xfId="4" applyNumberFormat="1" applyFont="1" applyFill="1" applyBorder="1" applyAlignment="1">
      <alignment horizontal="center" vertical="center" wrapText="1"/>
    </xf>
    <xf numFmtId="49" fontId="29" fillId="10" borderId="68" xfId="4" applyNumberFormat="1" applyFont="1" applyFill="1" applyBorder="1" applyAlignment="1">
      <alignment horizontal="center" vertical="center" wrapText="1"/>
    </xf>
    <xf numFmtId="165" fontId="13" fillId="8" borderId="54" xfId="3" applyFont="1" applyFill="1" applyBorder="1" applyAlignment="1">
      <alignment vertical="center"/>
    </xf>
    <xf numFmtId="165" fontId="13" fillId="8" borderId="55" xfId="3" applyFont="1" applyFill="1" applyBorder="1" applyAlignment="1">
      <alignment vertical="center"/>
    </xf>
    <xf numFmtId="0" fontId="30" fillId="9" borderId="21" xfId="0" applyFont="1" applyFill="1" applyBorder="1" applyAlignment="1">
      <alignment vertical="center"/>
    </xf>
    <xf numFmtId="49" fontId="31" fillId="9" borderId="22" xfId="0" applyNumberFormat="1" applyFont="1" applyFill="1" applyBorder="1" applyAlignment="1">
      <alignment vertical="center"/>
    </xf>
    <xf numFmtId="0" fontId="30" fillId="9" borderId="22" xfId="0" applyFont="1" applyFill="1" applyBorder="1" applyAlignment="1">
      <alignment vertical="center"/>
    </xf>
    <xf numFmtId="0" fontId="30" fillId="9" borderId="52" xfId="0" applyFont="1" applyFill="1" applyBorder="1" applyAlignment="1">
      <alignment vertical="center"/>
    </xf>
    <xf numFmtId="49" fontId="32" fillId="8" borderId="53" xfId="0" applyNumberFormat="1" applyFont="1" applyFill="1" applyBorder="1" applyAlignment="1">
      <alignment vertical="center"/>
    </xf>
    <xf numFmtId="165" fontId="32" fillId="8" borderId="54" xfId="3" applyFont="1" applyFill="1" applyBorder="1" applyAlignment="1">
      <alignment vertical="center"/>
    </xf>
    <xf numFmtId="165" fontId="32" fillId="8" borderId="55" xfId="3" applyFont="1" applyFill="1" applyBorder="1" applyAlignment="1">
      <alignment vertical="center"/>
    </xf>
    <xf numFmtId="49" fontId="32" fillId="8" borderId="38" xfId="0" applyNumberFormat="1" applyFont="1" applyFill="1" applyBorder="1" applyAlignment="1">
      <alignment vertical="center"/>
    </xf>
    <xf numFmtId="170" fontId="32" fillId="8" borderId="39" xfId="0" applyNumberFormat="1" applyFont="1" applyFill="1" applyBorder="1" applyAlignment="1">
      <alignment vertical="center"/>
    </xf>
    <xf numFmtId="170" fontId="32" fillId="8" borderId="40" xfId="0" applyNumberFormat="1" applyFont="1" applyFill="1" applyBorder="1" applyAlignment="1">
      <alignment vertical="center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5" fillId="2" borderId="6" xfId="0" applyNumberFormat="1" applyFont="1" applyFill="1" applyBorder="1"/>
    <xf numFmtId="0" fontId="5" fillId="2" borderId="6" xfId="0" applyFont="1" applyFill="1" applyBorder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28" fillId="12" borderId="58" xfId="4" applyNumberFormat="1" applyFont="1" applyFill="1" applyBorder="1" applyAlignment="1">
      <alignment horizontal="center" vertical="center" wrapText="1"/>
    </xf>
    <xf numFmtId="0" fontId="28" fillId="12" borderId="78" xfId="4" applyNumberFormat="1" applyFont="1" applyFill="1" applyBorder="1" applyAlignment="1">
      <alignment horizontal="center" vertical="center" wrapText="1"/>
    </xf>
    <xf numFmtId="0" fontId="28" fillId="12" borderId="62" xfId="4" applyNumberFormat="1" applyFont="1" applyFill="1" applyBorder="1" applyAlignment="1">
      <alignment horizontal="center" vertical="center" wrapText="1"/>
    </xf>
    <xf numFmtId="0" fontId="28" fillId="12" borderId="67" xfId="4" applyNumberFormat="1" applyFont="1" applyFill="1" applyBorder="1" applyAlignment="1">
      <alignment horizontal="center" vertical="center" wrapText="1"/>
    </xf>
    <xf numFmtId="164" fontId="28" fillId="0" borderId="61" xfId="4" applyNumberFormat="1" applyFont="1" applyBorder="1" applyAlignment="1">
      <alignment horizontal="center" vertical="center" wrapText="1"/>
    </xf>
    <xf numFmtId="164" fontId="28" fillId="0" borderId="79" xfId="4" applyNumberFormat="1" applyFont="1" applyBorder="1" applyAlignment="1">
      <alignment horizontal="center" vertical="center" wrapText="1"/>
    </xf>
    <xf numFmtId="164" fontId="28" fillId="0" borderId="65" xfId="4" applyNumberFormat="1" applyFont="1" applyBorder="1" applyAlignment="1">
      <alignment horizontal="center" vertical="center" wrapText="1"/>
    </xf>
    <xf numFmtId="164" fontId="28" fillId="0" borderId="70" xfId="4" applyNumberFormat="1" applyFont="1" applyBorder="1" applyAlignment="1">
      <alignment horizontal="center" vertical="center" wrapText="1"/>
    </xf>
    <xf numFmtId="0" fontId="28" fillId="9" borderId="58" xfId="4" applyNumberFormat="1" applyFont="1" applyFill="1" applyBorder="1" applyAlignment="1">
      <alignment horizontal="center" vertical="center" wrapText="1"/>
    </xf>
    <xf numFmtId="0" fontId="28" fillId="9" borderId="78" xfId="4" applyNumberFormat="1" applyFont="1" applyFill="1" applyBorder="1" applyAlignment="1">
      <alignment horizontal="center" vertical="center" wrapText="1"/>
    </xf>
    <xf numFmtId="164" fontId="28" fillId="0" borderId="61" xfId="7" applyFont="1" applyBorder="1" applyAlignment="1">
      <alignment horizontal="center" vertical="center" wrapText="1"/>
    </xf>
    <xf numFmtId="164" fontId="28" fillId="0" borderId="79" xfId="7" applyFont="1" applyBorder="1" applyAlignment="1">
      <alignment horizontal="center" vertical="center" wrapText="1"/>
    </xf>
    <xf numFmtId="164" fontId="28" fillId="0" borderId="80" xfId="7" applyFont="1" applyBorder="1" applyAlignment="1">
      <alignment horizontal="center" vertical="center" wrapText="1"/>
    </xf>
    <xf numFmtId="164" fontId="25" fillId="0" borderId="61" xfId="7" applyFont="1" applyBorder="1" applyAlignment="1">
      <alignment horizontal="center" vertical="center" wrapText="1"/>
    </xf>
    <xf numFmtId="164" fontId="25" fillId="0" borderId="65" xfId="7" applyFont="1" applyBorder="1" applyAlignment="1">
      <alignment horizontal="center" vertical="center" wrapText="1"/>
    </xf>
    <xf numFmtId="164" fontId="25" fillId="0" borderId="70" xfId="7" applyFont="1" applyBorder="1" applyAlignment="1">
      <alignment horizontal="center" vertical="center" wrapText="1"/>
    </xf>
    <xf numFmtId="0" fontId="28" fillId="13" borderId="58" xfId="4" applyNumberFormat="1" applyFont="1" applyFill="1" applyBorder="1" applyAlignment="1">
      <alignment horizontal="center" vertical="center" wrapText="1"/>
    </xf>
    <xf numFmtId="0" fontId="28" fillId="13" borderId="62" xfId="4" applyNumberFormat="1" applyFont="1" applyFill="1" applyBorder="1" applyAlignment="1">
      <alignment horizontal="center" vertical="center" wrapText="1"/>
    </xf>
    <xf numFmtId="0" fontId="28" fillId="13" borderId="67" xfId="4" applyNumberFormat="1" applyFont="1" applyFill="1" applyBorder="1" applyAlignment="1">
      <alignment horizontal="center" vertical="center" wrapText="1"/>
    </xf>
  </cellXfs>
  <cellStyles count="8">
    <cellStyle name="Millares" xfId="1" builtinId="3"/>
    <cellStyle name="Millares [0]" xfId="3" builtinId="6"/>
    <cellStyle name="Millares [0] 3" xfId="6"/>
    <cellStyle name="Millares 3" xfId="2"/>
    <cellStyle name="Moneda [0] 2" xfId="7"/>
    <cellStyle name="Normal" xfId="0" builtinId="0"/>
    <cellStyle name="Normal 3" xfId="5"/>
    <cellStyle name="Normal 6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2"/>
  <sheetViews>
    <sheetView showGridLines="0" tabSelected="1" view="pageBreakPreview" topLeftCell="B10" zoomScale="120" zoomScaleNormal="120" zoomScaleSheetLayoutView="120" workbookViewId="0">
      <selection activeCell="B99" sqref="B99"/>
    </sheetView>
  </sheetViews>
  <sheetFormatPr baseColWidth="10" defaultColWidth="10.88671875" defaultRowHeight="11.25" customHeight="1"/>
  <cols>
    <col min="1" max="1" width="4.44140625" style="1" customWidth="1"/>
    <col min="2" max="2" width="16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41" t="s">
        <v>115</v>
      </c>
      <c r="D9" s="7"/>
      <c r="E9" s="209" t="s">
        <v>114</v>
      </c>
      <c r="F9" s="210"/>
      <c r="G9" s="57">
        <v>18000</v>
      </c>
    </row>
    <row r="10" spans="1:7" ht="38.25" customHeight="1">
      <c r="A10" s="5"/>
      <c r="B10" s="8" t="s">
        <v>1</v>
      </c>
      <c r="C10" s="142" t="s">
        <v>79</v>
      </c>
      <c r="D10" s="9"/>
      <c r="E10" s="207" t="s">
        <v>2</v>
      </c>
      <c r="F10" s="208"/>
      <c r="G10" s="11" t="s">
        <v>65</v>
      </c>
    </row>
    <row r="11" spans="1:7" ht="18" customHeight="1">
      <c r="A11" s="5"/>
      <c r="B11" s="8" t="s">
        <v>3</v>
      </c>
      <c r="C11" s="141" t="s">
        <v>62</v>
      </c>
      <c r="D11" s="9"/>
      <c r="E11" s="207" t="s">
        <v>106</v>
      </c>
      <c r="F11" s="208"/>
      <c r="G11" s="12">
        <v>440</v>
      </c>
    </row>
    <row r="12" spans="1:7" ht="11.25" customHeight="1">
      <c r="A12" s="5"/>
      <c r="B12" s="8" t="s">
        <v>4</v>
      </c>
      <c r="C12" s="141" t="s">
        <v>63</v>
      </c>
      <c r="D12" s="9"/>
      <c r="E12" s="14" t="s">
        <v>5</v>
      </c>
      <c r="F12" s="15"/>
      <c r="G12" s="16">
        <f>G9*G11</f>
        <v>7920000</v>
      </c>
    </row>
    <row r="13" spans="1:7" ht="11.25" customHeight="1">
      <c r="A13" s="5"/>
      <c r="B13" s="8" t="s">
        <v>6</v>
      </c>
      <c r="C13" s="143" t="s">
        <v>64</v>
      </c>
      <c r="D13" s="9"/>
      <c r="E13" s="207" t="s">
        <v>7</v>
      </c>
      <c r="F13" s="208"/>
      <c r="G13" s="11" t="s">
        <v>66</v>
      </c>
    </row>
    <row r="14" spans="1:7" ht="13.5" customHeight="1">
      <c r="A14" s="5"/>
      <c r="B14" s="8" t="s">
        <v>8</v>
      </c>
      <c r="C14" s="143" t="s">
        <v>80</v>
      </c>
      <c r="D14" s="9"/>
      <c r="E14" s="207" t="s">
        <v>9</v>
      </c>
      <c r="F14" s="208"/>
      <c r="G14" s="11" t="s">
        <v>81</v>
      </c>
    </row>
    <row r="15" spans="1:7" ht="25.5" customHeight="1">
      <c r="A15" s="5"/>
      <c r="B15" s="8" t="s">
        <v>10</v>
      </c>
      <c r="C15" s="145">
        <v>44986</v>
      </c>
      <c r="D15" s="9"/>
      <c r="E15" s="211" t="s">
        <v>11</v>
      </c>
      <c r="F15" s="212"/>
      <c r="G15" s="13" t="s">
        <v>116</v>
      </c>
    </row>
    <row r="16" spans="1:7" ht="12" customHeight="1">
      <c r="A16" s="2"/>
      <c r="B16" s="17"/>
      <c r="C16" s="18"/>
      <c r="D16" s="19"/>
      <c r="E16" s="20"/>
      <c r="F16" s="20"/>
      <c r="G16" s="21"/>
    </row>
    <row r="17" spans="1:7" ht="12" customHeight="1">
      <c r="A17" s="22"/>
      <c r="B17" s="213" t="s">
        <v>12</v>
      </c>
      <c r="C17" s="214"/>
      <c r="D17" s="214"/>
      <c r="E17" s="214"/>
      <c r="F17" s="214"/>
      <c r="G17" s="214"/>
    </row>
    <row r="18" spans="1:7" ht="12" customHeight="1">
      <c r="A18" s="2"/>
      <c r="B18" s="23"/>
      <c r="C18" s="24"/>
      <c r="D18" s="24"/>
      <c r="E18" s="24"/>
      <c r="F18" s="25"/>
      <c r="G18" s="25"/>
    </row>
    <row r="19" spans="1:7" ht="12" customHeight="1">
      <c r="A19" s="5"/>
      <c r="B19" s="26" t="s">
        <v>13</v>
      </c>
      <c r="C19" s="27"/>
      <c r="D19" s="28"/>
      <c r="E19" s="28"/>
      <c r="F19" s="28"/>
      <c r="G19" s="28"/>
    </row>
    <row r="20" spans="1:7" ht="24" customHeight="1">
      <c r="A20" s="22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</row>
    <row r="21" spans="1:7" ht="16.5" customHeight="1">
      <c r="A21" s="22"/>
      <c r="B21" s="124" t="s">
        <v>87</v>
      </c>
      <c r="C21" s="125" t="s">
        <v>20</v>
      </c>
      <c r="D21" s="126">
        <v>1</v>
      </c>
      <c r="E21" s="127" t="s">
        <v>82</v>
      </c>
      <c r="F21" s="128">
        <v>27000</v>
      </c>
      <c r="G21" s="133">
        <f>(D21*F21)</f>
        <v>27000</v>
      </c>
    </row>
    <row r="22" spans="1:7" ht="21" customHeight="1">
      <c r="A22" s="22"/>
      <c r="B22" s="129" t="s">
        <v>67</v>
      </c>
      <c r="C22" s="125" t="s">
        <v>20</v>
      </c>
      <c r="D22" s="130">
        <v>0.5</v>
      </c>
      <c r="E22" s="127" t="s">
        <v>82</v>
      </c>
      <c r="F22" s="128">
        <v>27000</v>
      </c>
      <c r="G22" s="133">
        <f t="shared" ref="G22:G27" si="0">(D22*F22)</f>
        <v>13500</v>
      </c>
    </row>
    <row r="23" spans="1:7" ht="15" customHeight="1">
      <c r="A23" s="22"/>
      <c r="B23" s="129" t="s">
        <v>89</v>
      </c>
      <c r="C23" s="125" t="s">
        <v>20</v>
      </c>
      <c r="D23" s="126">
        <v>1</v>
      </c>
      <c r="E23" s="127" t="s">
        <v>83</v>
      </c>
      <c r="F23" s="128">
        <v>27000</v>
      </c>
      <c r="G23" s="133">
        <f t="shared" si="0"/>
        <v>27000</v>
      </c>
    </row>
    <row r="24" spans="1:7" ht="12.75" customHeight="1">
      <c r="A24" s="22"/>
      <c r="B24" s="124" t="s">
        <v>90</v>
      </c>
      <c r="C24" s="125" t="s">
        <v>20</v>
      </c>
      <c r="D24" s="126">
        <v>1</v>
      </c>
      <c r="E24" s="131" t="s">
        <v>84</v>
      </c>
      <c r="F24" s="128">
        <v>27000</v>
      </c>
      <c r="G24" s="132">
        <f t="shared" si="0"/>
        <v>27000</v>
      </c>
    </row>
    <row r="25" spans="1:7" ht="12.75" customHeight="1">
      <c r="A25" s="22"/>
      <c r="B25" s="129" t="s">
        <v>88</v>
      </c>
      <c r="C25" s="125" t="s">
        <v>20</v>
      </c>
      <c r="D25" s="126">
        <v>4</v>
      </c>
      <c r="E25" s="125" t="s">
        <v>83</v>
      </c>
      <c r="F25" s="128">
        <v>27000</v>
      </c>
      <c r="G25" s="132">
        <f t="shared" si="0"/>
        <v>108000</v>
      </c>
    </row>
    <row r="26" spans="1:7" ht="13.5" customHeight="1">
      <c r="A26" s="22"/>
      <c r="B26" s="124" t="s">
        <v>68</v>
      </c>
      <c r="C26" s="125" t="s">
        <v>20</v>
      </c>
      <c r="D26" s="126">
        <v>7</v>
      </c>
      <c r="E26" s="125" t="s">
        <v>85</v>
      </c>
      <c r="F26" s="128">
        <v>27000</v>
      </c>
      <c r="G26" s="132">
        <f t="shared" si="0"/>
        <v>189000</v>
      </c>
    </row>
    <row r="27" spans="1:7" ht="12.75" customHeight="1">
      <c r="A27" s="22"/>
      <c r="B27" s="124" t="s">
        <v>91</v>
      </c>
      <c r="C27" s="125" t="s">
        <v>20</v>
      </c>
      <c r="D27" s="126">
        <v>10</v>
      </c>
      <c r="E27" s="125" t="s">
        <v>86</v>
      </c>
      <c r="F27" s="128">
        <v>48000</v>
      </c>
      <c r="G27" s="132">
        <f t="shared" si="0"/>
        <v>480000</v>
      </c>
    </row>
    <row r="28" spans="1:7" ht="12.75" customHeight="1">
      <c r="A28" s="22"/>
      <c r="B28" s="31" t="s">
        <v>21</v>
      </c>
      <c r="C28" s="32"/>
      <c r="D28" s="32"/>
      <c r="E28" s="32"/>
      <c r="F28" s="33"/>
      <c r="G28" s="34">
        <f>SUM(G21:G27)</f>
        <v>871500</v>
      </c>
    </row>
    <row r="29" spans="1:7" ht="12" customHeight="1">
      <c r="A29" s="2"/>
      <c r="B29" s="23"/>
      <c r="C29" s="25"/>
      <c r="D29" s="25"/>
      <c r="E29" s="25"/>
      <c r="F29" s="35"/>
      <c r="G29" s="35"/>
    </row>
    <row r="30" spans="1:7" ht="12" customHeight="1">
      <c r="A30" s="5"/>
      <c r="B30" s="36" t="s">
        <v>22</v>
      </c>
      <c r="C30" s="37"/>
      <c r="D30" s="38"/>
      <c r="E30" s="38"/>
      <c r="F30" s="39"/>
      <c r="G30" s="39"/>
    </row>
    <row r="31" spans="1:7" ht="24" customHeight="1">
      <c r="A31" s="5"/>
      <c r="B31" s="40" t="s">
        <v>14</v>
      </c>
      <c r="C31" s="41" t="s">
        <v>15</v>
      </c>
      <c r="D31" s="41" t="s">
        <v>16</v>
      </c>
      <c r="E31" s="40" t="s">
        <v>17</v>
      </c>
      <c r="F31" s="41" t="s">
        <v>18</v>
      </c>
      <c r="G31" s="40" t="s">
        <v>19</v>
      </c>
    </row>
    <row r="32" spans="1:7" ht="12" customHeight="1">
      <c r="A32" s="5"/>
      <c r="B32" s="42"/>
      <c r="C32" s="43" t="s">
        <v>61</v>
      </c>
      <c r="D32" s="43"/>
      <c r="E32" s="43"/>
      <c r="F32" s="42"/>
      <c r="G32" s="42"/>
    </row>
    <row r="33" spans="1:11" ht="12" customHeight="1">
      <c r="A33" s="5"/>
      <c r="B33" s="44" t="s">
        <v>23</v>
      </c>
      <c r="C33" s="45"/>
      <c r="D33" s="45"/>
      <c r="E33" s="45"/>
      <c r="F33" s="46"/>
      <c r="G33" s="46"/>
    </row>
    <row r="34" spans="1:11" ht="12" customHeight="1">
      <c r="A34" s="2"/>
      <c r="B34" s="47"/>
      <c r="C34" s="48"/>
      <c r="D34" s="48"/>
      <c r="E34" s="48"/>
      <c r="F34" s="49"/>
      <c r="G34" s="49"/>
    </row>
    <row r="35" spans="1:11" ht="12" customHeight="1">
      <c r="A35" s="5"/>
      <c r="B35" s="36" t="s">
        <v>24</v>
      </c>
      <c r="C35" s="37"/>
      <c r="D35" s="38"/>
      <c r="E35" s="38"/>
      <c r="F35" s="39"/>
      <c r="G35" s="39"/>
    </row>
    <row r="36" spans="1:11" ht="24" customHeight="1">
      <c r="A36" s="5"/>
      <c r="B36" s="50" t="s">
        <v>14</v>
      </c>
      <c r="C36" s="50" t="s">
        <v>15</v>
      </c>
      <c r="D36" s="50" t="s">
        <v>16</v>
      </c>
      <c r="E36" s="50" t="s">
        <v>17</v>
      </c>
      <c r="F36" s="51" t="s">
        <v>18</v>
      </c>
      <c r="G36" s="50" t="s">
        <v>19</v>
      </c>
    </row>
    <row r="37" spans="1:11" ht="12.75" customHeight="1">
      <c r="A37" s="22"/>
      <c r="B37" s="134" t="s">
        <v>107</v>
      </c>
      <c r="C37" s="125" t="s">
        <v>25</v>
      </c>
      <c r="D37" s="135">
        <v>0.4</v>
      </c>
      <c r="E37" s="135" t="s">
        <v>82</v>
      </c>
      <c r="F37" s="16">
        <v>150000</v>
      </c>
      <c r="G37" s="16">
        <f>D37*F37</f>
        <v>60000</v>
      </c>
    </row>
    <row r="38" spans="1:11" ht="12.75" customHeight="1">
      <c r="A38" s="22"/>
      <c r="B38" s="124" t="s">
        <v>108</v>
      </c>
      <c r="C38" s="125" t="s">
        <v>25</v>
      </c>
      <c r="D38" s="135">
        <v>0.4</v>
      </c>
      <c r="E38" s="135" t="s">
        <v>82</v>
      </c>
      <c r="F38" s="16">
        <v>150000</v>
      </c>
      <c r="G38" s="16">
        <f t="shared" ref="G38:G43" si="1">D38*F38</f>
        <v>60000</v>
      </c>
    </row>
    <row r="39" spans="1:11" ht="12.75" customHeight="1">
      <c r="A39" s="22"/>
      <c r="B39" s="124" t="s">
        <v>88</v>
      </c>
      <c r="C39" s="125" t="s">
        <v>25</v>
      </c>
      <c r="D39" s="135">
        <v>0.2</v>
      </c>
      <c r="E39" s="135" t="s">
        <v>82</v>
      </c>
      <c r="F39" s="16">
        <v>150000</v>
      </c>
      <c r="G39" s="16">
        <f t="shared" si="1"/>
        <v>30000</v>
      </c>
    </row>
    <row r="40" spans="1:11" ht="12.75" customHeight="1">
      <c r="A40" s="22"/>
      <c r="B40" s="124" t="s">
        <v>109</v>
      </c>
      <c r="C40" s="125" t="s">
        <v>25</v>
      </c>
      <c r="D40" s="135">
        <v>0.1</v>
      </c>
      <c r="E40" s="135" t="s">
        <v>82</v>
      </c>
      <c r="F40" s="16">
        <v>150000</v>
      </c>
      <c r="G40" s="16">
        <f t="shared" si="1"/>
        <v>15000</v>
      </c>
    </row>
    <row r="41" spans="1:11" ht="12.75" customHeight="1">
      <c r="A41" s="22"/>
      <c r="B41" s="124" t="s">
        <v>110</v>
      </c>
      <c r="C41" s="125" t="s">
        <v>25</v>
      </c>
      <c r="D41" s="135">
        <v>0.6</v>
      </c>
      <c r="E41" s="135" t="s">
        <v>82</v>
      </c>
      <c r="F41" s="16">
        <v>150000</v>
      </c>
      <c r="G41" s="16">
        <f t="shared" si="1"/>
        <v>90000</v>
      </c>
    </row>
    <row r="42" spans="1:11" ht="12.75" customHeight="1">
      <c r="A42" s="22"/>
      <c r="B42" s="124" t="s">
        <v>87</v>
      </c>
      <c r="C42" s="125" t="s">
        <v>25</v>
      </c>
      <c r="D42" s="135">
        <v>0.7</v>
      </c>
      <c r="E42" s="135" t="s">
        <v>82</v>
      </c>
      <c r="F42" s="16">
        <v>150000</v>
      </c>
      <c r="G42" s="16">
        <f t="shared" si="1"/>
        <v>105000</v>
      </c>
    </row>
    <row r="43" spans="1:11" ht="12.75" customHeight="1">
      <c r="A43" s="22"/>
      <c r="B43" s="124" t="s">
        <v>91</v>
      </c>
      <c r="C43" s="125" t="s">
        <v>25</v>
      </c>
      <c r="D43" s="135">
        <v>0.4</v>
      </c>
      <c r="E43" s="135" t="s">
        <v>92</v>
      </c>
      <c r="F43" s="16">
        <v>150000</v>
      </c>
      <c r="G43" s="16">
        <f t="shared" si="1"/>
        <v>60000</v>
      </c>
    </row>
    <row r="44" spans="1:11" ht="12.75" customHeight="1">
      <c r="A44" s="5"/>
      <c r="B44" s="52" t="s">
        <v>26</v>
      </c>
      <c r="C44" s="53"/>
      <c r="D44" s="53"/>
      <c r="E44" s="53"/>
      <c r="F44" s="54"/>
      <c r="G44" s="55">
        <f>SUM(G37:G43)</f>
        <v>420000</v>
      </c>
    </row>
    <row r="45" spans="1:11" ht="12" customHeight="1">
      <c r="A45" s="2"/>
      <c r="B45" s="47"/>
      <c r="C45" s="48"/>
      <c r="D45" s="48"/>
      <c r="E45" s="48"/>
      <c r="F45" s="49"/>
      <c r="G45" s="49"/>
    </row>
    <row r="46" spans="1:11" ht="12" customHeight="1">
      <c r="A46" s="5"/>
      <c r="B46" s="36" t="s">
        <v>27</v>
      </c>
      <c r="C46" s="37"/>
      <c r="D46" s="38"/>
      <c r="E46" s="38"/>
      <c r="F46" s="39"/>
      <c r="G46" s="39"/>
    </row>
    <row r="47" spans="1:11" ht="24" customHeight="1">
      <c r="A47" s="5"/>
      <c r="B47" s="51" t="s">
        <v>28</v>
      </c>
      <c r="C47" s="51" t="s">
        <v>29</v>
      </c>
      <c r="D47" s="51" t="s">
        <v>30</v>
      </c>
      <c r="E47" s="51" t="s">
        <v>17</v>
      </c>
      <c r="F47" s="51" t="s">
        <v>18</v>
      </c>
      <c r="G47" s="51" t="s">
        <v>19</v>
      </c>
      <c r="K47" s="123"/>
    </row>
    <row r="48" spans="1:11" ht="12.75" customHeight="1">
      <c r="A48" s="22"/>
      <c r="B48" s="124" t="s">
        <v>102</v>
      </c>
      <c r="C48" s="136" t="s">
        <v>111</v>
      </c>
      <c r="D48" s="130">
        <v>2500</v>
      </c>
      <c r="E48" s="125" t="s">
        <v>82</v>
      </c>
      <c r="F48" s="146">
        <v>500</v>
      </c>
      <c r="G48" s="140">
        <f>(D48*F48)</f>
        <v>1250000</v>
      </c>
      <c r="K48" s="123"/>
    </row>
    <row r="49" spans="1:7" ht="12.75" customHeight="1">
      <c r="A49" s="22"/>
      <c r="B49" s="137" t="s">
        <v>31</v>
      </c>
      <c r="C49" s="136"/>
      <c r="D49" s="138"/>
      <c r="E49" s="125"/>
      <c r="F49" s="139"/>
      <c r="G49" s="139">
        <f t="shared" ref="G49:G65" si="2">(D49*F49)</f>
        <v>0</v>
      </c>
    </row>
    <row r="50" spans="1:7" ht="12.75" customHeight="1">
      <c r="A50" s="22"/>
      <c r="B50" s="124" t="s">
        <v>103</v>
      </c>
      <c r="C50" s="136" t="s">
        <v>93</v>
      </c>
      <c r="D50" s="138">
        <v>25</v>
      </c>
      <c r="E50" s="125" t="s">
        <v>82</v>
      </c>
      <c r="F50" s="139">
        <v>8000</v>
      </c>
      <c r="G50" s="139">
        <f t="shared" si="2"/>
        <v>200000</v>
      </c>
    </row>
    <row r="51" spans="1:7" ht="12.75" customHeight="1">
      <c r="A51" s="22"/>
      <c r="B51" s="124" t="s">
        <v>75</v>
      </c>
      <c r="C51" s="136" t="s">
        <v>111</v>
      </c>
      <c r="D51" s="138">
        <v>150</v>
      </c>
      <c r="E51" s="125" t="s">
        <v>82</v>
      </c>
      <c r="F51" s="139">
        <v>1156</v>
      </c>
      <c r="G51" s="139">
        <f t="shared" si="2"/>
        <v>173400</v>
      </c>
    </row>
    <row r="52" spans="1:7" ht="12.75" customHeight="1">
      <c r="A52" s="22"/>
      <c r="B52" s="124" t="s">
        <v>104</v>
      </c>
      <c r="C52" s="136" t="s">
        <v>111</v>
      </c>
      <c r="D52" s="138">
        <v>150</v>
      </c>
      <c r="E52" s="125" t="s">
        <v>82</v>
      </c>
      <c r="F52" s="139">
        <v>1078</v>
      </c>
      <c r="G52" s="139">
        <f t="shared" si="2"/>
        <v>161700</v>
      </c>
    </row>
    <row r="53" spans="1:7" ht="12.75" customHeight="1">
      <c r="A53" s="22"/>
      <c r="B53" s="124" t="s">
        <v>76</v>
      </c>
      <c r="C53" s="136" t="s">
        <v>111</v>
      </c>
      <c r="D53" s="138">
        <v>150</v>
      </c>
      <c r="E53" s="125" t="s">
        <v>84</v>
      </c>
      <c r="F53" s="139">
        <v>852</v>
      </c>
      <c r="G53" s="139">
        <f t="shared" si="2"/>
        <v>127800</v>
      </c>
    </row>
    <row r="54" spans="1:7" ht="12.75" customHeight="1">
      <c r="A54" s="22"/>
      <c r="B54" s="124" t="s">
        <v>105</v>
      </c>
      <c r="C54" s="136" t="s">
        <v>111</v>
      </c>
      <c r="D54" s="138">
        <v>150</v>
      </c>
      <c r="E54" s="125" t="s">
        <v>94</v>
      </c>
      <c r="F54" s="139">
        <v>1370</v>
      </c>
      <c r="G54" s="139">
        <f t="shared" si="2"/>
        <v>205500</v>
      </c>
    </row>
    <row r="55" spans="1:7" ht="12.75" customHeight="1">
      <c r="A55" s="22"/>
      <c r="B55" s="137" t="s">
        <v>69</v>
      </c>
      <c r="C55" s="136"/>
      <c r="D55" s="138"/>
      <c r="E55" s="125"/>
      <c r="F55" s="139"/>
      <c r="G55" s="139">
        <f t="shared" si="2"/>
        <v>0</v>
      </c>
    </row>
    <row r="56" spans="1:7" ht="12.75" customHeight="1">
      <c r="A56" s="22"/>
      <c r="B56" s="124" t="s">
        <v>95</v>
      </c>
      <c r="C56" s="136" t="s">
        <v>111</v>
      </c>
      <c r="D56" s="138">
        <v>1</v>
      </c>
      <c r="E56" s="125" t="s">
        <v>96</v>
      </c>
      <c r="F56" s="144">
        <v>40600</v>
      </c>
      <c r="G56" s="139">
        <f t="shared" si="2"/>
        <v>40600</v>
      </c>
    </row>
    <row r="57" spans="1:7" ht="12.75" customHeight="1">
      <c r="A57" s="22"/>
      <c r="B57" s="124" t="s">
        <v>97</v>
      </c>
      <c r="C57" s="136" t="s">
        <v>98</v>
      </c>
      <c r="D57" s="130">
        <v>1</v>
      </c>
      <c r="E57" s="125" t="s">
        <v>96</v>
      </c>
      <c r="F57" s="139">
        <v>32040</v>
      </c>
      <c r="G57" s="139">
        <f t="shared" si="2"/>
        <v>32040</v>
      </c>
    </row>
    <row r="58" spans="1:7" ht="12.75" customHeight="1">
      <c r="A58" s="22"/>
      <c r="B58" s="124" t="s">
        <v>70</v>
      </c>
      <c r="C58" s="136" t="s">
        <v>111</v>
      </c>
      <c r="D58" s="147">
        <v>0.5</v>
      </c>
      <c r="E58" s="125" t="s">
        <v>96</v>
      </c>
      <c r="F58" s="139">
        <v>84680</v>
      </c>
      <c r="G58" s="139">
        <f t="shared" si="2"/>
        <v>42340</v>
      </c>
    </row>
    <row r="59" spans="1:7" ht="12.75" customHeight="1">
      <c r="A59" s="22"/>
      <c r="B59" s="137" t="s">
        <v>71</v>
      </c>
      <c r="C59" s="136"/>
      <c r="D59" s="138"/>
      <c r="E59" s="125"/>
      <c r="F59" s="139"/>
      <c r="G59" s="139">
        <f t="shared" si="2"/>
        <v>0</v>
      </c>
    </row>
    <row r="60" spans="1:7" ht="12.75" customHeight="1">
      <c r="A60" s="22"/>
      <c r="B60" s="124" t="s">
        <v>72</v>
      </c>
      <c r="C60" s="136" t="s">
        <v>98</v>
      </c>
      <c r="D60" s="138">
        <v>5</v>
      </c>
      <c r="E60" s="125" t="s">
        <v>96</v>
      </c>
      <c r="F60" s="139">
        <v>35370</v>
      </c>
      <c r="G60" s="139">
        <f t="shared" si="2"/>
        <v>176850</v>
      </c>
    </row>
    <row r="61" spans="1:7" ht="12.75" customHeight="1">
      <c r="A61" s="22"/>
      <c r="B61" s="124" t="s">
        <v>73</v>
      </c>
      <c r="C61" s="136" t="s">
        <v>98</v>
      </c>
      <c r="D61" s="138">
        <v>1</v>
      </c>
      <c r="E61" s="125" t="s">
        <v>96</v>
      </c>
      <c r="F61" s="139">
        <v>93000</v>
      </c>
      <c r="G61" s="139">
        <f t="shared" si="2"/>
        <v>93000</v>
      </c>
    </row>
    <row r="62" spans="1:7" ht="12.75" customHeight="1">
      <c r="A62" s="22"/>
      <c r="B62" s="124" t="s">
        <v>74</v>
      </c>
      <c r="C62" s="136" t="s">
        <v>111</v>
      </c>
      <c r="D62" s="138">
        <v>2</v>
      </c>
      <c r="E62" s="125" t="s">
        <v>96</v>
      </c>
      <c r="F62" s="139">
        <v>35550</v>
      </c>
      <c r="G62" s="139">
        <f t="shared" si="2"/>
        <v>71100</v>
      </c>
    </row>
    <row r="63" spans="1:7" ht="12.75" customHeight="1">
      <c r="A63" s="22"/>
      <c r="B63" s="137" t="s">
        <v>32</v>
      </c>
      <c r="C63" s="136"/>
      <c r="D63" s="138"/>
      <c r="E63" s="125"/>
      <c r="F63" s="139"/>
      <c r="G63" s="139">
        <f t="shared" si="2"/>
        <v>0</v>
      </c>
    </row>
    <row r="64" spans="1:7" ht="12.75" customHeight="1">
      <c r="A64" s="22"/>
      <c r="B64" s="124" t="s">
        <v>99</v>
      </c>
      <c r="C64" s="136" t="s">
        <v>98</v>
      </c>
      <c r="D64" s="138">
        <v>3</v>
      </c>
      <c r="E64" s="125" t="s">
        <v>100</v>
      </c>
      <c r="F64" s="144">
        <v>7700</v>
      </c>
      <c r="G64" s="139">
        <f t="shared" si="2"/>
        <v>23100</v>
      </c>
    </row>
    <row r="65" spans="1:7" ht="12.75" customHeight="1">
      <c r="A65" s="22"/>
      <c r="B65" s="124" t="s">
        <v>101</v>
      </c>
      <c r="C65" s="136" t="s">
        <v>98</v>
      </c>
      <c r="D65" s="138">
        <v>1</v>
      </c>
      <c r="E65" s="125" t="s">
        <v>84</v>
      </c>
      <c r="F65" s="139">
        <v>38000</v>
      </c>
      <c r="G65" s="139">
        <f t="shared" si="2"/>
        <v>38000</v>
      </c>
    </row>
    <row r="66" spans="1:7" ht="13.5" customHeight="1">
      <c r="A66" s="5"/>
      <c r="B66" s="58" t="s">
        <v>33</v>
      </c>
      <c r="C66" s="59"/>
      <c r="D66" s="59"/>
      <c r="E66" s="59"/>
      <c r="F66" s="60"/>
      <c r="G66" s="61">
        <f>SUM(G48:G65)</f>
        <v>2635430</v>
      </c>
    </row>
    <row r="67" spans="1:7" ht="12" customHeight="1">
      <c r="A67" s="2"/>
      <c r="B67" s="47"/>
      <c r="C67" s="48"/>
      <c r="D67" s="48"/>
      <c r="E67" s="62"/>
      <c r="F67" s="49"/>
      <c r="G67" s="49"/>
    </row>
    <row r="68" spans="1:7" ht="12" customHeight="1">
      <c r="A68" s="5"/>
      <c r="B68" s="36" t="s">
        <v>34</v>
      </c>
      <c r="C68" s="37"/>
      <c r="D68" s="38"/>
      <c r="E68" s="38"/>
      <c r="F68" s="39"/>
      <c r="G68" s="39"/>
    </row>
    <row r="69" spans="1:7" ht="24" customHeight="1">
      <c r="A69" s="5"/>
      <c r="B69" s="50" t="s">
        <v>35</v>
      </c>
      <c r="C69" s="51" t="s">
        <v>29</v>
      </c>
      <c r="D69" s="51" t="s">
        <v>30</v>
      </c>
      <c r="E69" s="50" t="s">
        <v>17</v>
      </c>
      <c r="F69" s="51" t="s">
        <v>18</v>
      </c>
      <c r="G69" s="50" t="s">
        <v>19</v>
      </c>
    </row>
    <row r="70" spans="1:7" ht="12.75" customHeight="1">
      <c r="A70" s="22"/>
      <c r="B70" s="10" t="s">
        <v>112</v>
      </c>
      <c r="C70" s="56" t="s">
        <v>113</v>
      </c>
      <c r="D70" s="57">
        <v>720</v>
      </c>
      <c r="E70" s="30" t="s">
        <v>92</v>
      </c>
      <c r="F70" s="63">
        <v>180</v>
      </c>
      <c r="G70" s="57">
        <f>D70*F70</f>
        <v>129600</v>
      </c>
    </row>
    <row r="71" spans="1:7" ht="13.5" customHeight="1">
      <c r="A71" s="5"/>
      <c r="B71" s="64" t="s">
        <v>36</v>
      </c>
      <c r="C71" s="65"/>
      <c r="D71" s="65"/>
      <c r="E71" s="65"/>
      <c r="F71" s="66"/>
      <c r="G71" s="67">
        <f>SUM(G70)</f>
        <v>129600</v>
      </c>
    </row>
    <row r="72" spans="1:7" ht="12" customHeight="1">
      <c r="A72" s="2"/>
      <c r="B72" s="84"/>
      <c r="C72" s="84"/>
      <c r="D72" s="84"/>
      <c r="E72" s="84"/>
      <c r="F72" s="85"/>
      <c r="G72" s="85"/>
    </row>
    <row r="73" spans="1:7" ht="12" customHeight="1">
      <c r="A73" s="81"/>
      <c r="B73" s="86" t="s">
        <v>37</v>
      </c>
      <c r="C73" s="87"/>
      <c r="D73" s="87"/>
      <c r="E73" s="87"/>
      <c r="F73" s="87"/>
      <c r="G73" s="88">
        <f>G28+G44+G66+G71</f>
        <v>4056530</v>
      </c>
    </row>
    <row r="74" spans="1:7" ht="12" customHeight="1">
      <c r="A74" s="81"/>
      <c r="B74" s="89" t="s">
        <v>38</v>
      </c>
      <c r="C74" s="69"/>
      <c r="D74" s="69"/>
      <c r="E74" s="69"/>
      <c r="F74" s="69"/>
      <c r="G74" s="90">
        <f>G73*0.05</f>
        <v>202826.5</v>
      </c>
    </row>
    <row r="75" spans="1:7" ht="12" customHeight="1">
      <c r="A75" s="81"/>
      <c r="B75" s="91" t="s">
        <v>39</v>
      </c>
      <c r="C75" s="68"/>
      <c r="D75" s="68"/>
      <c r="E75" s="68"/>
      <c r="F75" s="68"/>
      <c r="G75" s="92">
        <f>G74+G73</f>
        <v>4259356.5</v>
      </c>
    </row>
    <row r="76" spans="1:7" ht="12" customHeight="1">
      <c r="A76" s="81"/>
      <c r="B76" s="89" t="s">
        <v>40</v>
      </c>
      <c r="C76" s="69"/>
      <c r="D76" s="69"/>
      <c r="E76" s="69"/>
      <c r="F76" s="69"/>
      <c r="G76" s="90">
        <f>G12</f>
        <v>7920000</v>
      </c>
    </row>
    <row r="77" spans="1:7" ht="12" customHeight="1">
      <c r="A77" s="81"/>
      <c r="B77" s="93" t="s">
        <v>41</v>
      </c>
      <c r="C77" s="94"/>
      <c r="D77" s="94"/>
      <c r="E77" s="94"/>
      <c r="F77" s="94"/>
      <c r="G77" s="95">
        <f>G76-G75</f>
        <v>3660643.5</v>
      </c>
    </row>
    <row r="78" spans="1:7" ht="12" customHeight="1">
      <c r="A78" s="81"/>
      <c r="B78" s="82" t="s">
        <v>42</v>
      </c>
      <c r="C78" s="83"/>
      <c r="D78" s="83"/>
      <c r="E78" s="83"/>
      <c r="F78" s="83"/>
      <c r="G78" s="78"/>
    </row>
    <row r="79" spans="1:7" ht="12.75" customHeight="1" thickBot="1">
      <c r="A79" s="81"/>
      <c r="B79" s="96"/>
      <c r="C79" s="83"/>
      <c r="D79" s="83"/>
      <c r="E79" s="83"/>
      <c r="F79" s="83"/>
      <c r="G79" s="78"/>
    </row>
    <row r="80" spans="1:7" ht="12" customHeight="1">
      <c r="A80" s="81"/>
      <c r="B80" s="108" t="s">
        <v>43</v>
      </c>
      <c r="C80" s="109"/>
      <c r="D80" s="109"/>
      <c r="E80" s="109"/>
      <c r="F80" s="110"/>
      <c r="G80" s="78"/>
    </row>
    <row r="81" spans="1:7" ht="12" customHeight="1">
      <c r="A81" s="81"/>
      <c r="B81" s="111" t="s">
        <v>44</v>
      </c>
      <c r="C81" s="80"/>
      <c r="D81" s="80"/>
      <c r="E81" s="80"/>
      <c r="F81" s="112"/>
      <c r="G81" s="78"/>
    </row>
    <row r="82" spans="1:7" ht="12" customHeight="1">
      <c r="A82" s="81"/>
      <c r="B82" s="111" t="s">
        <v>45</v>
      </c>
      <c r="C82" s="80"/>
      <c r="D82" s="80"/>
      <c r="E82" s="80"/>
      <c r="F82" s="112"/>
      <c r="G82" s="78"/>
    </row>
    <row r="83" spans="1:7" ht="12" customHeight="1">
      <c r="A83" s="81"/>
      <c r="B83" s="111" t="s">
        <v>46</v>
      </c>
      <c r="C83" s="80"/>
      <c r="D83" s="80"/>
      <c r="E83" s="80"/>
      <c r="F83" s="112"/>
      <c r="G83" s="78"/>
    </row>
    <row r="84" spans="1:7" ht="12" customHeight="1">
      <c r="A84" s="81"/>
      <c r="B84" s="111" t="s">
        <v>47</v>
      </c>
      <c r="C84" s="80"/>
      <c r="D84" s="80"/>
      <c r="E84" s="80"/>
      <c r="F84" s="112"/>
      <c r="G84" s="78"/>
    </row>
    <row r="85" spans="1:7" ht="12" customHeight="1">
      <c r="A85" s="81"/>
      <c r="B85" s="111" t="s">
        <v>48</v>
      </c>
      <c r="C85" s="80"/>
      <c r="D85" s="80"/>
      <c r="E85" s="80"/>
      <c r="F85" s="112"/>
      <c r="G85" s="78"/>
    </row>
    <row r="86" spans="1:7" ht="12.75" customHeight="1" thickBot="1">
      <c r="A86" s="81"/>
      <c r="B86" s="113" t="s">
        <v>49</v>
      </c>
      <c r="C86" s="114"/>
      <c r="D86" s="114"/>
      <c r="E86" s="114"/>
      <c r="F86" s="115"/>
      <c r="G86" s="78"/>
    </row>
    <row r="87" spans="1:7" ht="12.75" customHeight="1">
      <c r="A87" s="81"/>
      <c r="B87" s="106"/>
      <c r="C87" s="80"/>
      <c r="D87" s="80"/>
      <c r="E87" s="80"/>
      <c r="F87" s="80"/>
      <c r="G87" s="78"/>
    </row>
    <row r="88" spans="1:7" ht="15" customHeight="1" thickBot="1">
      <c r="A88" s="81"/>
      <c r="B88" s="205" t="s">
        <v>50</v>
      </c>
      <c r="C88" s="206"/>
      <c r="D88" s="105"/>
      <c r="E88" s="71"/>
      <c r="F88" s="71"/>
      <c r="G88" s="78"/>
    </row>
    <row r="89" spans="1:7" ht="12" customHeight="1">
      <c r="A89" s="81"/>
      <c r="B89" s="98" t="s">
        <v>35</v>
      </c>
      <c r="C89" s="72" t="s">
        <v>51</v>
      </c>
      <c r="D89" s="99" t="s">
        <v>52</v>
      </c>
      <c r="E89" s="71"/>
      <c r="F89" s="71"/>
      <c r="G89" s="78"/>
    </row>
    <row r="90" spans="1:7" ht="12" customHeight="1">
      <c r="A90" s="81"/>
      <c r="B90" s="100" t="s">
        <v>53</v>
      </c>
      <c r="C90" s="73">
        <f>G28</f>
        <v>871500</v>
      </c>
      <c r="D90" s="101">
        <f>(C90/C96)</f>
        <v>0.20460837218016384</v>
      </c>
      <c r="E90" s="71"/>
      <c r="F90" s="71"/>
      <c r="G90" s="78"/>
    </row>
    <row r="91" spans="1:7" ht="12" customHeight="1">
      <c r="A91" s="81"/>
      <c r="B91" s="100" t="s">
        <v>54</v>
      </c>
      <c r="C91" s="74">
        <v>0</v>
      </c>
      <c r="D91" s="101">
        <v>0</v>
      </c>
      <c r="E91" s="71"/>
      <c r="F91" s="71"/>
      <c r="G91" s="78"/>
    </row>
    <row r="92" spans="1:7" ht="12" customHeight="1">
      <c r="A92" s="81"/>
      <c r="B92" s="100" t="s">
        <v>55</v>
      </c>
      <c r="C92" s="73">
        <f>G44</f>
        <v>420000</v>
      </c>
      <c r="D92" s="101">
        <f>(C92/C96)</f>
        <v>9.8606444424175335E-2</v>
      </c>
      <c r="E92" s="71"/>
      <c r="F92" s="71"/>
      <c r="G92" s="78"/>
    </row>
    <row r="93" spans="1:7" ht="12" customHeight="1">
      <c r="A93" s="81"/>
      <c r="B93" s="100" t="s">
        <v>28</v>
      </c>
      <c r="C93" s="73">
        <f>G66</f>
        <v>2635430</v>
      </c>
      <c r="D93" s="101">
        <f>(C93/C96)</f>
        <v>0.6187390043542963</v>
      </c>
      <c r="E93" s="71"/>
      <c r="F93" s="71"/>
      <c r="G93" s="78"/>
    </row>
    <row r="94" spans="1:7" ht="12" customHeight="1">
      <c r="A94" s="81"/>
      <c r="B94" s="100" t="s">
        <v>56</v>
      </c>
      <c r="C94" s="75">
        <f>G71</f>
        <v>129600</v>
      </c>
      <c r="D94" s="101">
        <f>(C94/C96)</f>
        <v>3.0427131422316962E-2</v>
      </c>
      <c r="E94" s="77"/>
      <c r="F94" s="77"/>
      <c r="G94" s="78"/>
    </row>
    <row r="95" spans="1:7" ht="12" customHeight="1">
      <c r="A95" s="81"/>
      <c r="B95" s="100" t="s">
        <v>57</v>
      </c>
      <c r="C95" s="75">
        <f>G74</f>
        <v>202826.5</v>
      </c>
      <c r="D95" s="101">
        <f>(C95/C96)</f>
        <v>4.7619047619047616E-2</v>
      </c>
      <c r="E95" s="77"/>
      <c r="F95" s="77"/>
      <c r="G95" s="78"/>
    </row>
    <row r="96" spans="1:7" ht="12.75" customHeight="1" thickBot="1">
      <c r="A96" s="81"/>
      <c r="B96" s="102" t="s">
        <v>58</v>
      </c>
      <c r="C96" s="103">
        <f>SUM(C90:C95)</f>
        <v>4259356.5</v>
      </c>
      <c r="D96" s="104">
        <f>SUM(D90:D95)</f>
        <v>1.0000000000000002</v>
      </c>
      <c r="E96" s="77"/>
      <c r="F96" s="77"/>
      <c r="G96" s="78"/>
    </row>
    <row r="97" spans="1:7" ht="12" customHeight="1">
      <c r="A97" s="81"/>
      <c r="B97" s="96"/>
      <c r="C97" s="83"/>
      <c r="D97" s="83"/>
      <c r="E97" s="83"/>
      <c r="F97" s="83"/>
      <c r="G97" s="78"/>
    </row>
    <row r="98" spans="1:7" ht="12.75" customHeight="1">
      <c r="A98" s="81"/>
      <c r="B98" s="97"/>
      <c r="C98" s="83"/>
      <c r="D98" s="83"/>
      <c r="E98" s="83"/>
      <c r="F98" s="83"/>
      <c r="G98" s="78"/>
    </row>
    <row r="99" spans="1:7" ht="12" customHeight="1" thickBot="1">
      <c r="A99" s="70"/>
      <c r="B99" s="117"/>
      <c r="C99" s="118" t="s">
        <v>59</v>
      </c>
      <c r="D99" s="119"/>
      <c r="E99" s="120"/>
      <c r="F99" s="76"/>
      <c r="G99" s="78"/>
    </row>
    <row r="100" spans="1:7" ht="12" customHeight="1">
      <c r="A100" s="81"/>
      <c r="B100" s="121" t="s">
        <v>77</v>
      </c>
      <c r="C100" s="193">
        <v>15000</v>
      </c>
      <c r="D100" s="193">
        <v>18000</v>
      </c>
      <c r="E100" s="194">
        <v>22000</v>
      </c>
      <c r="F100" s="116"/>
      <c r="G100" s="79"/>
    </row>
    <row r="101" spans="1:7" ht="12.75" customHeight="1" thickBot="1">
      <c r="A101" s="81"/>
      <c r="B101" s="102" t="s">
        <v>78</v>
      </c>
      <c r="C101" s="103">
        <v>400</v>
      </c>
      <c r="D101" s="103">
        <v>440</v>
      </c>
      <c r="E101" s="122">
        <v>480</v>
      </c>
      <c r="F101" s="116"/>
      <c r="G101" s="79"/>
    </row>
    <row r="102" spans="1:7" ht="15.6" customHeight="1">
      <c r="A102" s="81"/>
      <c r="B102" s="107" t="s">
        <v>60</v>
      </c>
      <c r="C102" s="80"/>
      <c r="D102" s="80"/>
      <c r="E102" s="80"/>
      <c r="F102" s="80"/>
      <c r="G102" s="80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5" fitToHeight="0" orientation="portrait" r:id="rId1"/>
  <headerFooter>
    <oddFooter>&amp;C&amp;"Helvetica Neue,Regular"&amp;12&amp;K000000&amp;P</oddFooter>
  </headerFooter>
  <rowBreaks count="1" manualBreakCount="1">
    <brk id="4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L139"/>
  <sheetViews>
    <sheetView showGridLines="0" view="pageBreakPreview" topLeftCell="A19" zoomScale="85" zoomScaleNormal="100" zoomScaleSheetLayoutView="85" workbookViewId="0">
      <selection activeCell="B31" sqref="B31"/>
    </sheetView>
  </sheetViews>
  <sheetFormatPr baseColWidth="10" defaultColWidth="10.88671875" defaultRowHeight="11.25" customHeight="1"/>
  <cols>
    <col min="1" max="1" width="10.88671875" style="151"/>
    <col min="2" max="2" width="39.5546875" style="150" customWidth="1"/>
    <col min="3" max="3" width="52" style="179" customWidth="1"/>
    <col min="4" max="4" width="24.33203125" style="150" customWidth="1"/>
    <col min="5" max="5" width="26" style="154" customWidth="1"/>
    <col min="6" max="6" width="18.6640625" style="150" customWidth="1"/>
    <col min="7" max="7" width="17.109375" style="155" customWidth="1"/>
    <col min="8" max="8" width="15.44140625" style="150" customWidth="1"/>
    <col min="9" max="220" width="10.88671875" style="150" customWidth="1"/>
    <col min="221" max="16384" width="10.88671875" style="151"/>
  </cols>
  <sheetData>
    <row r="2" spans="2:220" ht="30" customHeight="1">
      <c r="B2" s="148" t="s">
        <v>0</v>
      </c>
      <c r="C2" s="149" t="s">
        <v>115</v>
      </c>
      <c r="E2" s="151"/>
      <c r="F2" s="151"/>
      <c r="G2" s="151"/>
    </row>
    <row r="3" spans="2:220" ht="30" customHeight="1">
      <c r="B3" s="148" t="s">
        <v>1</v>
      </c>
      <c r="C3" s="152" t="s">
        <v>79</v>
      </c>
      <c r="E3" s="151"/>
      <c r="F3" s="151"/>
      <c r="G3" s="151"/>
    </row>
    <row r="4" spans="2:220" ht="30" customHeight="1">
      <c r="B4" s="148" t="s">
        <v>117</v>
      </c>
      <c r="C4" s="153">
        <f>PAPA!G9</f>
        <v>18000</v>
      </c>
      <c r="D4" s="151"/>
      <c r="E4" s="151"/>
      <c r="F4" s="151"/>
      <c r="G4" s="151"/>
    </row>
    <row r="5" spans="2:220" ht="30" customHeight="1">
      <c r="B5" s="148" t="s">
        <v>106</v>
      </c>
      <c r="C5" s="153">
        <f>PAPA!G11</f>
        <v>440</v>
      </c>
      <c r="D5" s="151"/>
    </row>
    <row r="6" spans="2:220" s="158" customFormat="1" ht="30" customHeight="1">
      <c r="B6" s="156" t="s">
        <v>5</v>
      </c>
      <c r="C6" s="157">
        <f>C5*C4</f>
        <v>7920000</v>
      </c>
      <c r="E6" s="159"/>
      <c r="F6" s="160"/>
      <c r="G6" s="161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160"/>
      <c r="DR6" s="160"/>
      <c r="DS6" s="160"/>
      <c r="DT6" s="160"/>
      <c r="DU6" s="160"/>
      <c r="DV6" s="160"/>
      <c r="DW6" s="160"/>
      <c r="DX6" s="160"/>
      <c r="DY6" s="160"/>
      <c r="DZ6" s="160"/>
      <c r="EA6" s="160"/>
      <c r="EB6" s="160"/>
      <c r="EC6" s="160"/>
      <c r="ED6" s="160"/>
      <c r="EE6" s="160"/>
      <c r="EF6" s="160"/>
      <c r="EG6" s="160"/>
      <c r="EH6" s="160"/>
      <c r="EI6" s="160"/>
      <c r="EJ6" s="160"/>
      <c r="EK6" s="160"/>
      <c r="EL6" s="160"/>
      <c r="EM6" s="160"/>
      <c r="EN6" s="160"/>
      <c r="EO6" s="160"/>
      <c r="EP6" s="160"/>
      <c r="EQ6" s="160"/>
      <c r="ER6" s="160"/>
      <c r="ES6" s="160"/>
      <c r="ET6" s="160"/>
      <c r="EU6" s="160"/>
      <c r="EV6" s="160"/>
      <c r="EW6" s="160"/>
      <c r="EX6" s="160"/>
      <c r="EY6" s="160"/>
      <c r="EZ6" s="160"/>
      <c r="FA6" s="160"/>
      <c r="FB6" s="160"/>
      <c r="FC6" s="160"/>
      <c r="FD6" s="160"/>
      <c r="FE6" s="160"/>
      <c r="FF6" s="160"/>
      <c r="FG6" s="160"/>
      <c r="FH6" s="160"/>
      <c r="FI6" s="160"/>
      <c r="FJ6" s="160"/>
      <c r="FK6" s="160"/>
      <c r="FL6" s="160"/>
      <c r="FM6" s="160"/>
      <c r="FN6" s="160"/>
      <c r="FO6" s="160"/>
      <c r="FP6" s="160"/>
      <c r="FQ6" s="160"/>
      <c r="FR6" s="160"/>
      <c r="FS6" s="160"/>
      <c r="FT6" s="160"/>
      <c r="FU6" s="160"/>
      <c r="FV6" s="160"/>
      <c r="FW6" s="160"/>
      <c r="FX6" s="160"/>
      <c r="FY6" s="160"/>
      <c r="FZ6" s="160"/>
      <c r="GA6" s="160"/>
      <c r="GB6" s="160"/>
      <c r="GC6" s="160"/>
      <c r="GD6" s="160"/>
      <c r="GE6" s="160"/>
      <c r="GF6" s="160"/>
      <c r="GG6" s="160"/>
      <c r="GH6" s="160"/>
      <c r="GI6" s="160"/>
      <c r="GJ6" s="160"/>
      <c r="GK6" s="160"/>
      <c r="GL6" s="160"/>
      <c r="GM6" s="160"/>
      <c r="GN6" s="160"/>
      <c r="GO6" s="160"/>
      <c r="GP6" s="160"/>
      <c r="GQ6" s="160"/>
      <c r="GR6" s="160"/>
      <c r="GS6" s="160"/>
      <c r="GT6" s="160"/>
      <c r="GU6" s="160"/>
      <c r="GV6" s="160"/>
      <c r="GW6" s="160"/>
      <c r="GX6" s="160"/>
      <c r="GY6" s="160"/>
      <c r="GZ6" s="160"/>
      <c r="HA6" s="160"/>
      <c r="HB6" s="160"/>
      <c r="HC6" s="160"/>
      <c r="HD6" s="160"/>
      <c r="HE6" s="160"/>
      <c r="HF6" s="160"/>
      <c r="HG6" s="160"/>
      <c r="HH6" s="160"/>
      <c r="HI6" s="160"/>
      <c r="HJ6" s="160"/>
      <c r="HK6" s="160"/>
      <c r="HL6" s="160"/>
    </row>
    <row r="7" spans="2:220" s="158" customFormat="1" ht="30" customHeight="1">
      <c r="B7" s="162"/>
      <c r="C7" s="163"/>
      <c r="E7" s="159"/>
      <c r="F7" s="160"/>
      <c r="G7" s="161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0"/>
      <c r="BY7" s="160"/>
      <c r="BZ7" s="160"/>
      <c r="CA7" s="160"/>
      <c r="CB7" s="160"/>
      <c r="CC7" s="160"/>
      <c r="CD7" s="160"/>
      <c r="CE7" s="160"/>
      <c r="CF7" s="160"/>
      <c r="CG7" s="160"/>
      <c r="CH7" s="160"/>
      <c r="CI7" s="160"/>
      <c r="CJ7" s="160"/>
      <c r="CK7" s="160"/>
      <c r="CL7" s="160"/>
      <c r="CM7" s="160"/>
      <c r="CN7" s="160"/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160"/>
      <c r="CZ7" s="160"/>
      <c r="DA7" s="160"/>
      <c r="DB7" s="160"/>
      <c r="DC7" s="160"/>
      <c r="DD7" s="160"/>
      <c r="DE7" s="160"/>
      <c r="DF7" s="160"/>
      <c r="DG7" s="160"/>
      <c r="DH7" s="160"/>
      <c r="DI7" s="160"/>
      <c r="DJ7" s="160"/>
      <c r="DK7" s="160"/>
      <c r="DL7" s="160"/>
      <c r="DM7" s="160"/>
      <c r="DN7" s="160"/>
      <c r="DO7" s="160"/>
      <c r="DP7" s="160"/>
      <c r="DQ7" s="160"/>
      <c r="DR7" s="160"/>
      <c r="DS7" s="160"/>
      <c r="DT7" s="160"/>
      <c r="DU7" s="160"/>
      <c r="DV7" s="160"/>
      <c r="DW7" s="160"/>
      <c r="DX7" s="160"/>
      <c r="DY7" s="160"/>
      <c r="DZ7" s="160"/>
      <c r="EA7" s="160"/>
      <c r="EB7" s="160"/>
      <c r="EC7" s="160"/>
      <c r="ED7" s="160"/>
      <c r="EE7" s="160"/>
      <c r="EF7" s="160"/>
      <c r="EG7" s="160"/>
      <c r="EH7" s="160"/>
      <c r="EI7" s="160"/>
      <c r="EJ7" s="160"/>
      <c r="EK7" s="160"/>
      <c r="EL7" s="160"/>
      <c r="EM7" s="160"/>
      <c r="EN7" s="160"/>
      <c r="EO7" s="160"/>
      <c r="EP7" s="160"/>
      <c r="EQ7" s="160"/>
      <c r="ER7" s="160"/>
      <c r="ES7" s="160"/>
      <c r="ET7" s="160"/>
      <c r="EU7" s="160"/>
      <c r="EV7" s="160"/>
      <c r="EW7" s="160"/>
      <c r="EX7" s="160"/>
      <c r="EY7" s="160"/>
      <c r="EZ7" s="160"/>
      <c r="FA7" s="160"/>
      <c r="FB7" s="160"/>
      <c r="FC7" s="160"/>
      <c r="FD7" s="160"/>
      <c r="FE7" s="160"/>
      <c r="FF7" s="160"/>
      <c r="FG7" s="160"/>
      <c r="FH7" s="160"/>
      <c r="FI7" s="160"/>
      <c r="FJ7" s="160"/>
      <c r="FK7" s="160"/>
      <c r="FL7" s="160"/>
      <c r="FM7" s="160"/>
      <c r="FN7" s="160"/>
      <c r="FO7" s="160"/>
      <c r="FP7" s="160"/>
      <c r="FQ7" s="160"/>
      <c r="FR7" s="160"/>
      <c r="FS7" s="160"/>
      <c r="FT7" s="160"/>
      <c r="FU7" s="160"/>
      <c r="FV7" s="160"/>
      <c r="FW7" s="160"/>
      <c r="FX7" s="160"/>
      <c r="FY7" s="160"/>
      <c r="FZ7" s="160"/>
      <c r="GA7" s="160"/>
      <c r="GB7" s="160"/>
      <c r="GC7" s="160"/>
      <c r="GD7" s="160"/>
      <c r="GE7" s="160"/>
      <c r="GF7" s="160"/>
      <c r="GG7" s="160"/>
      <c r="GH7" s="160"/>
      <c r="GI7" s="160"/>
      <c r="GJ7" s="160"/>
      <c r="GK7" s="160"/>
      <c r="GL7" s="160"/>
      <c r="GM7" s="160"/>
      <c r="GN7" s="160"/>
      <c r="GO7" s="160"/>
      <c r="GP7" s="160"/>
      <c r="GQ7" s="160"/>
      <c r="GR7" s="160"/>
      <c r="GS7" s="160"/>
      <c r="GT7" s="160"/>
      <c r="GU7" s="160"/>
      <c r="GV7" s="160"/>
      <c r="GW7" s="160"/>
      <c r="GX7" s="160"/>
      <c r="GY7" s="160"/>
      <c r="GZ7" s="160"/>
      <c r="HA7" s="160"/>
      <c r="HB7" s="160"/>
      <c r="HC7" s="160"/>
      <c r="HD7" s="160"/>
      <c r="HE7" s="160"/>
      <c r="HF7" s="160"/>
      <c r="HG7" s="160"/>
      <c r="HH7" s="160"/>
      <c r="HI7" s="160"/>
      <c r="HJ7" s="160"/>
      <c r="HK7" s="160"/>
      <c r="HL7" s="160"/>
    </row>
    <row r="8" spans="2:220" s="158" customFormat="1" ht="30" customHeight="1" thickBot="1">
      <c r="B8" s="162"/>
      <c r="C8" s="163"/>
      <c r="E8" s="159"/>
      <c r="F8" s="160"/>
      <c r="G8" s="161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0"/>
      <c r="CC8" s="160"/>
      <c r="CD8" s="160"/>
      <c r="CE8" s="160"/>
      <c r="CF8" s="160"/>
      <c r="CG8" s="160"/>
      <c r="CH8" s="160"/>
      <c r="CI8" s="160"/>
      <c r="CJ8" s="160"/>
      <c r="CK8" s="160"/>
      <c r="CL8" s="160"/>
      <c r="CM8" s="160"/>
      <c r="CN8" s="160"/>
      <c r="CO8" s="160"/>
      <c r="CP8" s="160"/>
      <c r="CQ8" s="160"/>
      <c r="CR8" s="160"/>
      <c r="CS8" s="160"/>
      <c r="CT8" s="160"/>
      <c r="CU8" s="160"/>
      <c r="CV8" s="160"/>
      <c r="CW8" s="160"/>
      <c r="CX8" s="160"/>
      <c r="CY8" s="160"/>
      <c r="CZ8" s="160"/>
      <c r="DA8" s="160"/>
      <c r="DB8" s="160"/>
      <c r="DC8" s="160"/>
      <c r="DD8" s="160"/>
      <c r="DE8" s="160"/>
      <c r="DF8" s="160"/>
      <c r="DG8" s="160"/>
      <c r="DH8" s="160"/>
      <c r="DI8" s="160"/>
      <c r="DJ8" s="160"/>
      <c r="DK8" s="160"/>
      <c r="DL8" s="160"/>
      <c r="DM8" s="160"/>
      <c r="DN8" s="160"/>
      <c r="DO8" s="160"/>
      <c r="DP8" s="160"/>
      <c r="DQ8" s="160"/>
      <c r="DR8" s="160"/>
      <c r="DS8" s="160"/>
      <c r="DT8" s="160"/>
      <c r="DU8" s="160"/>
      <c r="DV8" s="160"/>
      <c r="DW8" s="160"/>
      <c r="DX8" s="160"/>
      <c r="DY8" s="160"/>
      <c r="DZ8" s="160"/>
      <c r="EA8" s="160"/>
      <c r="EB8" s="160"/>
      <c r="EC8" s="160"/>
      <c r="ED8" s="160"/>
      <c r="EE8" s="160"/>
      <c r="EF8" s="160"/>
      <c r="EG8" s="160"/>
      <c r="EH8" s="160"/>
      <c r="EI8" s="160"/>
      <c r="EJ8" s="160"/>
      <c r="EK8" s="160"/>
      <c r="EL8" s="160"/>
      <c r="EM8" s="160"/>
      <c r="EN8" s="160"/>
      <c r="EO8" s="160"/>
      <c r="EP8" s="160"/>
      <c r="EQ8" s="160"/>
      <c r="ER8" s="160"/>
      <c r="ES8" s="160"/>
      <c r="ET8" s="160"/>
      <c r="EU8" s="160"/>
      <c r="EV8" s="160"/>
      <c r="EW8" s="160"/>
      <c r="EX8" s="160"/>
      <c r="EY8" s="160"/>
      <c r="EZ8" s="160"/>
      <c r="FA8" s="160"/>
      <c r="FB8" s="160"/>
      <c r="FC8" s="160"/>
      <c r="FD8" s="160"/>
      <c r="FE8" s="160"/>
      <c r="FF8" s="160"/>
      <c r="FG8" s="160"/>
      <c r="FH8" s="160"/>
      <c r="FI8" s="160"/>
      <c r="FJ8" s="160"/>
      <c r="FK8" s="160"/>
      <c r="FL8" s="160"/>
      <c r="FM8" s="160"/>
      <c r="FN8" s="160"/>
      <c r="FO8" s="160"/>
      <c r="FP8" s="160"/>
      <c r="FQ8" s="160"/>
      <c r="FR8" s="160"/>
      <c r="FS8" s="160"/>
      <c r="FT8" s="160"/>
      <c r="FU8" s="160"/>
      <c r="FV8" s="160"/>
      <c r="FW8" s="160"/>
      <c r="FX8" s="160"/>
      <c r="FY8" s="160"/>
      <c r="FZ8" s="160"/>
      <c r="GA8" s="160"/>
      <c r="GB8" s="160"/>
      <c r="GC8" s="160"/>
      <c r="GD8" s="160"/>
      <c r="GE8" s="160"/>
      <c r="GF8" s="160"/>
      <c r="GG8" s="160"/>
      <c r="GH8" s="160"/>
      <c r="GI8" s="160"/>
      <c r="GJ8" s="160"/>
      <c r="GK8" s="160"/>
      <c r="GL8" s="160"/>
      <c r="GM8" s="160"/>
      <c r="GN8" s="160"/>
      <c r="GO8" s="160"/>
      <c r="GP8" s="160"/>
      <c r="GQ8" s="160"/>
      <c r="GR8" s="160"/>
      <c r="GS8" s="160"/>
      <c r="GT8" s="160"/>
      <c r="GU8" s="160"/>
      <c r="GV8" s="160"/>
      <c r="GW8" s="160"/>
      <c r="GX8" s="160"/>
      <c r="GY8" s="160"/>
      <c r="GZ8" s="160"/>
      <c r="HA8" s="160"/>
      <c r="HB8" s="160"/>
      <c r="HC8" s="160"/>
      <c r="HD8" s="160"/>
      <c r="HE8" s="160"/>
      <c r="HF8" s="160"/>
      <c r="HG8" s="160"/>
      <c r="HH8" s="160"/>
      <c r="HI8" s="160"/>
      <c r="HJ8" s="160"/>
      <c r="HK8" s="160"/>
      <c r="HL8" s="160"/>
    </row>
    <row r="9" spans="2:220" s="158" customFormat="1" ht="30" customHeight="1">
      <c r="B9" s="215" t="s">
        <v>120</v>
      </c>
      <c r="C9" s="164" t="s">
        <v>87</v>
      </c>
      <c r="D9" s="165">
        <v>27000</v>
      </c>
      <c r="E9" s="219">
        <f>SUM(D9:D15)</f>
        <v>871500</v>
      </c>
      <c r="F9" s="160"/>
      <c r="G9" s="161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0"/>
      <c r="CA9" s="160"/>
      <c r="CB9" s="160"/>
      <c r="CC9" s="160"/>
      <c r="CD9" s="160"/>
      <c r="CE9" s="160"/>
      <c r="CF9" s="160"/>
      <c r="CG9" s="160"/>
      <c r="CH9" s="160"/>
      <c r="CI9" s="160"/>
      <c r="CJ9" s="160"/>
      <c r="CK9" s="160"/>
      <c r="CL9" s="160"/>
      <c r="CM9" s="160"/>
      <c r="CN9" s="160"/>
      <c r="CO9" s="160"/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60"/>
      <c r="DB9" s="160"/>
      <c r="DC9" s="160"/>
      <c r="DD9" s="160"/>
      <c r="DE9" s="160"/>
      <c r="DF9" s="160"/>
      <c r="DG9" s="160"/>
      <c r="DH9" s="160"/>
      <c r="DI9" s="160"/>
      <c r="DJ9" s="160"/>
      <c r="DK9" s="160"/>
      <c r="DL9" s="160"/>
      <c r="DM9" s="160"/>
      <c r="DN9" s="160"/>
      <c r="DO9" s="160"/>
      <c r="DP9" s="160"/>
      <c r="DQ9" s="160"/>
      <c r="DR9" s="160"/>
      <c r="DS9" s="160"/>
      <c r="DT9" s="160"/>
      <c r="DU9" s="160"/>
      <c r="DV9" s="160"/>
      <c r="DW9" s="160"/>
      <c r="DX9" s="160"/>
      <c r="DY9" s="160"/>
      <c r="DZ9" s="160"/>
      <c r="EA9" s="160"/>
      <c r="EB9" s="160"/>
      <c r="EC9" s="160"/>
      <c r="ED9" s="160"/>
      <c r="EE9" s="160"/>
      <c r="EF9" s="160"/>
      <c r="EG9" s="160"/>
      <c r="EH9" s="160"/>
      <c r="EI9" s="160"/>
      <c r="EJ9" s="160"/>
      <c r="EK9" s="160"/>
      <c r="EL9" s="160"/>
      <c r="EM9" s="160"/>
      <c r="EN9" s="160"/>
      <c r="EO9" s="160"/>
      <c r="EP9" s="160"/>
      <c r="EQ9" s="160"/>
      <c r="ER9" s="160"/>
      <c r="ES9" s="160"/>
      <c r="ET9" s="160"/>
      <c r="EU9" s="160"/>
      <c r="EV9" s="160"/>
      <c r="EW9" s="160"/>
      <c r="EX9" s="160"/>
      <c r="EY9" s="160"/>
      <c r="EZ9" s="160"/>
      <c r="FA9" s="160"/>
      <c r="FB9" s="160"/>
      <c r="FC9" s="160"/>
      <c r="FD9" s="160"/>
      <c r="FE9" s="160"/>
      <c r="FF9" s="160"/>
      <c r="FG9" s="160"/>
      <c r="FH9" s="160"/>
      <c r="FI9" s="160"/>
      <c r="FJ9" s="160"/>
      <c r="FK9" s="160"/>
      <c r="FL9" s="160"/>
      <c r="FM9" s="160"/>
      <c r="FN9" s="160"/>
      <c r="FO9" s="160"/>
      <c r="FP9" s="160"/>
      <c r="FQ9" s="160"/>
      <c r="FR9" s="160"/>
      <c r="FS9" s="160"/>
      <c r="FT9" s="160"/>
      <c r="FU9" s="160"/>
      <c r="FV9" s="160"/>
      <c r="FW9" s="160"/>
      <c r="FX9" s="160"/>
      <c r="FY9" s="160"/>
      <c r="FZ9" s="160"/>
      <c r="GA9" s="160"/>
      <c r="GB9" s="160"/>
      <c r="GC9" s="160"/>
      <c r="GD9" s="160"/>
      <c r="GE9" s="160"/>
      <c r="GF9" s="160"/>
      <c r="GG9" s="160"/>
      <c r="GH9" s="160"/>
      <c r="GI9" s="160"/>
      <c r="GJ9" s="160"/>
      <c r="GK9" s="160"/>
      <c r="GL9" s="160"/>
      <c r="GM9" s="160"/>
      <c r="GN9" s="160"/>
      <c r="GO9" s="160"/>
      <c r="GP9" s="160"/>
      <c r="GQ9" s="160"/>
      <c r="GR9" s="160"/>
      <c r="GS9" s="160"/>
      <c r="GT9" s="160"/>
      <c r="GU9" s="160"/>
      <c r="GV9" s="160"/>
      <c r="GW9" s="160"/>
      <c r="GX9" s="160"/>
      <c r="GY9" s="160"/>
      <c r="GZ9" s="160"/>
      <c r="HA9" s="160"/>
      <c r="HB9" s="160"/>
      <c r="HC9" s="160"/>
      <c r="HD9" s="160"/>
      <c r="HE9" s="160"/>
      <c r="HF9" s="160"/>
      <c r="HG9" s="160"/>
      <c r="HH9" s="160"/>
      <c r="HI9" s="160"/>
      <c r="HJ9" s="160"/>
      <c r="HK9" s="160"/>
      <c r="HL9" s="160"/>
    </row>
    <row r="10" spans="2:220" s="158" customFormat="1" ht="30" customHeight="1">
      <c r="B10" s="216"/>
      <c r="C10" s="189" t="s">
        <v>67</v>
      </c>
      <c r="D10" s="190">
        <v>13500</v>
      </c>
      <c r="E10" s="220"/>
      <c r="F10" s="160"/>
      <c r="G10" s="161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0"/>
      <c r="CX10" s="160"/>
      <c r="CY10" s="160"/>
      <c r="CZ10" s="160"/>
      <c r="DA10" s="160"/>
      <c r="DB10" s="160"/>
      <c r="DC10" s="160"/>
      <c r="DD10" s="160"/>
      <c r="DE10" s="160"/>
      <c r="DF10" s="160"/>
      <c r="DG10" s="160"/>
      <c r="DH10" s="160"/>
      <c r="DI10" s="160"/>
      <c r="DJ10" s="160"/>
      <c r="DK10" s="160"/>
      <c r="DL10" s="160"/>
      <c r="DM10" s="160"/>
      <c r="DN10" s="160"/>
      <c r="DO10" s="160"/>
      <c r="DP10" s="160"/>
      <c r="DQ10" s="160"/>
      <c r="DR10" s="160"/>
      <c r="DS10" s="160"/>
      <c r="DT10" s="160"/>
      <c r="DU10" s="160"/>
      <c r="DV10" s="160"/>
      <c r="DW10" s="160"/>
      <c r="DX10" s="160"/>
      <c r="DY10" s="160"/>
      <c r="DZ10" s="160"/>
      <c r="EA10" s="160"/>
      <c r="EB10" s="160"/>
      <c r="EC10" s="160"/>
      <c r="ED10" s="160"/>
      <c r="EE10" s="160"/>
      <c r="EF10" s="160"/>
      <c r="EG10" s="160"/>
      <c r="EH10" s="160"/>
      <c r="EI10" s="160"/>
      <c r="EJ10" s="160"/>
      <c r="EK10" s="160"/>
      <c r="EL10" s="160"/>
      <c r="EM10" s="160"/>
      <c r="EN10" s="160"/>
      <c r="EO10" s="160"/>
      <c r="EP10" s="160"/>
      <c r="EQ10" s="160"/>
      <c r="ER10" s="160"/>
      <c r="ES10" s="160"/>
      <c r="ET10" s="160"/>
      <c r="EU10" s="160"/>
      <c r="EV10" s="160"/>
      <c r="EW10" s="160"/>
      <c r="EX10" s="160"/>
      <c r="EY10" s="160"/>
      <c r="EZ10" s="160"/>
      <c r="FA10" s="160"/>
      <c r="FB10" s="160"/>
      <c r="FC10" s="160"/>
      <c r="FD10" s="160"/>
      <c r="FE10" s="160"/>
      <c r="FF10" s="160"/>
      <c r="FG10" s="160"/>
      <c r="FH10" s="160"/>
      <c r="FI10" s="160"/>
      <c r="FJ10" s="160"/>
      <c r="FK10" s="160"/>
      <c r="FL10" s="160"/>
      <c r="FM10" s="160"/>
      <c r="FN10" s="160"/>
      <c r="FO10" s="160"/>
      <c r="FP10" s="160"/>
      <c r="FQ10" s="160"/>
      <c r="FR10" s="160"/>
      <c r="FS10" s="160"/>
      <c r="FT10" s="160"/>
      <c r="FU10" s="160"/>
      <c r="FV10" s="160"/>
      <c r="FW10" s="160"/>
      <c r="FX10" s="160"/>
      <c r="FY10" s="160"/>
      <c r="FZ10" s="160"/>
      <c r="GA10" s="160"/>
      <c r="GB10" s="160"/>
      <c r="GC10" s="160"/>
      <c r="GD10" s="160"/>
      <c r="GE10" s="160"/>
      <c r="GF10" s="160"/>
      <c r="GG10" s="160"/>
      <c r="GH10" s="160"/>
      <c r="GI10" s="160"/>
      <c r="GJ10" s="160"/>
      <c r="GK10" s="160"/>
      <c r="GL10" s="160"/>
      <c r="GM10" s="160"/>
      <c r="GN10" s="160"/>
      <c r="GO10" s="160"/>
      <c r="GP10" s="160"/>
      <c r="GQ10" s="160"/>
      <c r="GR10" s="160"/>
      <c r="GS10" s="160"/>
      <c r="GT10" s="160"/>
      <c r="GU10" s="160"/>
      <c r="GV10" s="160"/>
      <c r="GW10" s="160"/>
      <c r="GX10" s="160"/>
      <c r="GY10" s="160"/>
      <c r="GZ10" s="160"/>
      <c r="HA10" s="160"/>
      <c r="HB10" s="160"/>
      <c r="HC10" s="160"/>
      <c r="HD10" s="160"/>
      <c r="HE10" s="160"/>
      <c r="HF10" s="160"/>
      <c r="HG10" s="160"/>
      <c r="HH10" s="160"/>
      <c r="HI10" s="160"/>
      <c r="HJ10" s="160"/>
      <c r="HK10" s="160"/>
      <c r="HL10" s="160"/>
    </row>
    <row r="11" spans="2:220" s="158" customFormat="1" ht="30" customHeight="1">
      <c r="B11" s="216"/>
      <c r="C11" s="189" t="s">
        <v>89</v>
      </c>
      <c r="D11" s="190">
        <v>27000</v>
      </c>
      <c r="E11" s="220"/>
      <c r="F11" s="160"/>
      <c r="G11" s="161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160"/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0"/>
      <c r="DK11" s="160"/>
      <c r="DL11" s="160"/>
      <c r="DM11" s="160"/>
      <c r="DN11" s="160"/>
      <c r="DO11" s="160"/>
      <c r="DP11" s="160"/>
      <c r="DQ11" s="160"/>
      <c r="DR11" s="160"/>
      <c r="DS11" s="160"/>
      <c r="DT11" s="160"/>
      <c r="DU11" s="160"/>
      <c r="DV11" s="160"/>
      <c r="DW11" s="160"/>
      <c r="DX11" s="160"/>
      <c r="DY11" s="160"/>
      <c r="DZ11" s="160"/>
      <c r="EA11" s="160"/>
      <c r="EB11" s="160"/>
      <c r="EC11" s="160"/>
      <c r="ED11" s="160"/>
      <c r="EE11" s="160"/>
      <c r="EF11" s="160"/>
      <c r="EG11" s="160"/>
      <c r="EH11" s="160"/>
      <c r="EI11" s="160"/>
      <c r="EJ11" s="160"/>
      <c r="EK11" s="160"/>
      <c r="EL11" s="160"/>
      <c r="EM11" s="160"/>
      <c r="EN11" s="160"/>
      <c r="EO11" s="160"/>
      <c r="EP11" s="160"/>
      <c r="EQ11" s="160"/>
      <c r="ER11" s="160"/>
      <c r="ES11" s="160"/>
      <c r="ET11" s="160"/>
      <c r="EU11" s="160"/>
      <c r="EV11" s="160"/>
      <c r="EW11" s="160"/>
      <c r="EX11" s="160"/>
      <c r="EY11" s="160"/>
      <c r="EZ11" s="160"/>
      <c r="FA11" s="160"/>
      <c r="FB11" s="160"/>
      <c r="FC11" s="160"/>
      <c r="FD11" s="160"/>
      <c r="FE11" s="160"/>
      <c r="FF11" s="160"/>
      <c r="FG11" s="160"/>
      <c r="FH11" s="160"/>
      <c r="FI11" s="160"/>
      <c r="FJ11" s="160"/>
      <c r="FK11" s="160"/>
      <c r="FL11" s="160"/>
      <c r="FM11" s="160"/>
      <c r="FN11" s="160"/>
      <c r="FO11" s="160"/>
      <c r="FP11" s="160"/>
      <c r="FQ11" s="160"/>
      <c r="FR11" s="160"/>
      <c r="FS11" s="160"/>
      <c r="FT11" s="160"/>
      <c r="FU11" s="160"/>
      <c r="FV11" s="160"/>
      <c r="FW11" s="160"/>
      <c r="FX11" s="160"/>
      <c r="FY11" s="160"/>
      <c r="FZ11" s="160"/>
      <c r="GA11" s="160"/>
      <c r="GB11" s="160"/>
      <c r="GC11" s="160"/>
      <c r="GD11" s="160"/>
      <c r="GE11" s="160"/>
      <c r="GF11" s="160"/>
      <c r="GG11" s="160"/>
      <c r="GH11" s="160"/>
      <c r="GI11" s="160"/>
      <c r="GJ11" s="160"/>
      <c r="GK11" s="160"/>
      <c r="GL11" s="160"/>
      <c r="GM11" s="160"/>
      <c r="GN11" s="160"/>
      <c r="GO11" s="160"/>
      <c r="GP11" s="160"/>
      <c r="GQ11" s="160"/>
      <c r="GR11" s="160"/>
      <c r="GS11" s="160"/>
      <c r="GT11" s="160"/>
      <c r="GU11" s="160"/>
      <c r="GV11" s="160"/>
      <c r="GW11" s="160"/>
      <c r="GX11" s="160"/>
      <c r="GY11" s="160"/>
      <c r="GZ11" s="160"/>
      <c r="HA11" s="160"/>
      <c r="HB11" s="160"/>
      <c r="HC11" s="160"/>
      <c r="HD11" s="160"/>
      <c r="HE11" s="160"/>
      <c r="HF11" s="160"/>
      <c r="HG11" s="160"/>
      <c r="HH11" s="160"/>
      <c r="HI11" s="160"/>
      <c r="HJ11" s="160"/>
      <c r="HK11" s="160"/>
      <c r="HL11" s="160"/>
    </row>
    <row r="12" spans="2:220" s="158" customFormat="1" ht="30" customHeight="1">
      <c r="B12" s="216"/>
      <c r="C12" s="189" t="s">
        <v>90</v>
      </c>
      <c r="D12" s="190">
        <v>27000</v>
      </c>
      <c r="E12" s="220"/>
      <c r="F12" s="160"/>
      <c r="G12" s="161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0"/>
      <c r="CE12" s="160"/>
      <c r="CF12" s="160"/>
      <c r="CG12" s="160"/>
      <c r="CH12" s="160"/>
      <c r="CI12" s="160"/>
      <c r="CJ12" s="160"/>
      <c r="CK12" s="160"/>
      <c r="CL12" s="160"/>
      <c r="CM12" s="160"/>
      <c r="CN12" s="160"/>
      <c r="CO12" s="160"/>
      <c r="CP12" s="160"/>
      <c r="CQ12" s="160"/>
      <c r="CR12" s="160"/>
      <c r="CS12" s="160"/>
      <c r="CT12" s="160"/>
      <c r="CU12" s="160"/>
      <c r="CV12" s="160"/>
      <c r="CW12" s="160"/>
      <c r="CX12" s="160"/>
      <c r="CY12" s="160"/>
      <c r="CZ12" s="160"/>
      <c r="DA12" s="160"/>
      <c r="DB12" s="160"/>
      <c r="DC12" s="160"/>
      <c r="DD12" s="160"/>
      <c r="DE12" s="160"/>
      <c r="DF12" s="160"/>
      <c r="DG12" s="160"/>
      <c r="DH12" s="160"/>
      <c r="DI12" s="160"/>
      <c r="DJ12" s="160"/>
      <c r="DK12" s="160"/>
      <c r="DL12" s="160"/>
      <c r="DM12" s="160"/>
      <c r="DN12" s="160"/>
      <c r="DO12" s="160"/>
      <c r="DP12" s="160"/>
      <c r="DQ12" s="160"/>
      <c r="DR12" s="160"/>
      <c r="DS12" s="160"/>
      <c r="DT12" s="160"/>
      <c r="DU12" s="160"/>
      <c r="DV12" s="160"/>
      <c r="DW12" s="160"/>
      <c r="DX12" s="160"/>
      <c r="DY12" s="160"/>
      <c r="DZ12" s="160"/>
      <c r="EA12" s="160"/>
      <c r="EB12" s="160"/>
      <c r="EC12" s="160"/>
      <c r="ED12" s="160"/>
      <c r="EE12" s="160"/>
      <c r="EF12" s="160"/>
      <c r="EG12" s="160"/>
      <c r="EH12" s="160"/>
      <c r="EI12" s="160"/>
      <c r="EJ12" s="160"/>
      <c r="EK12" s="160"/>
      <c r="EL12" s="160"/>
      <c r="EM12" s="160"/>
      <c r="EN12" s="160"/>
      <c r="EO12" s="160"/>
      <c r="EP12" s="160"/>
      <c r="EQ12" s="160"/>
      <c r="ER12" s="160"/>
      <c r="ES12" s="160"/>
      <c r="ET12" s="160"/>
      <c r="EU12" s="160"/>
      <c r="EV12" s="160"/>
      <c r="EW12" s="160"/>
      <c r="EX12" s="160"/>
      <c r="EY12" s="160"/>
      <c r="EZ12" s="160"/>
      <c r="FA12" s="160"/>
      <c r="FB12" s="160"/>
      <c r="FC12" s="160"/>
      <c r="FD12" s="160"/>
      <c r="FE12" s="160"/>
      <c r="FF12" s="160"/>
      <c r="FG12" s="160"/>
      <c r="FH12" s="160"/>
      <c r="FI12" s="160"/>
      <c r="FJ12" s="160"/>
      <c r="FK12" s="160"/>
      <c r="FL12" s="160"/>
      <c r="FM12" s="160"/>
      <c r="FN12" s="160"/>
      <c r="FO12" s="160"/>
      <c r="FP12" s="160"/>
      <c r="FQ12" s="160"/>
      <c r="FR12" s="160"/>
      <c r="FS12" s="160"/>
      <c r="FT12" s="160"/>
      <c r="FU12" s="160"/>
      <c r="FV12" s="160"/>
      <c r="FW12" s="160"/>
      <c r="FX12" s="160"/>
      <c r="FY12" s="160"/>
      <c r="FZ12" s="160"/>
      <c r="GA12" s="160"/>
      <c r="GB12" s="160"/>
      <c r="GC12" s="160"/>
      <c r="GD12" s="160"/>
      <c r="GE12" s="160"/>
      <c r="GF12" s="160"/>
      <c r="GG12" s="160"/>
      <c r="GH12" s="160"/>
      <c r="GI12" s="160"/>
      <c r="GJ12" s="160"/>
      <c r="GK12" s="160"/>
      <c r="GL12" s="160"/>
      <c r="GM12" s="160"/>
      <c r="GN12" s="160"/>
      <c r="GO12" s="160"/>
      <c r="GP12" s="160"/>
      <c r="GQ12" s="160"/>
      <c r="GR12" s="160"/>
      <c r="GS12" s="160"/>
      <c r="GT12" s="160"/>
      <c r="GU12" s="160"/>
      <c r="GV12" s="160"/>
      <c r="GW12" s="160"/>
      <c r="GX12" s="160"/>
      <c r="GY12" s="160"/>
      <c r="GZ12" s="160"/>
      <c r="HA12" s="160"/>
      <c r="HB12" s="160"/>
      <c r="HC12" s="160"/>
      <c r="HD12" s="160"/>
      <c r="HE12" s="160"/>
      <c r="HF12" s="160"/>
      <c r="HG12" s="160"/>
      <c r="HH12" s="160"/>
      <c r="HI12" s="160"/>
      <c r="HJ12" s="160"/>
      <c r="HK12" s="160"/>
      <c r="HL12" s="160"/>
    </row>
    <row r="13" spans="2:220" ht="30" customHeight="1">
      <c r="B13" s="217"/>
      <c r="C13" s="166" t="s">
        <v>88</v>
      </c>
      <c r="D13" s="167">
        <v>108000</v>
      </c>
      <c r="E13" s="221"/>
    </row>
    <row r="14" spans="2:220" ht="30" customHeight="1">
      <c r="B14" s="217"/>
      <c r="C14" s="168" t="s">
        <v>68</v>
      </c>
      <c r="D14" s="169">
        <v>189000</v>
      </c>
      <c r="E14" s="221"/>
    </row>
    <row r="15" spans="2:220" ht="30" customHeight="1" thickBot="1">
      <c r="B15" s="218"/>
      <c r="C15" s="170" t="s">
        <v>91</v>
      </c>
      <c r="D15" s="171">
        <v>480000</v>
      </c>
      <c r="E15" s="222"/>
    </row>
    <row r="16" spans="2:220" ht="30" customHeight="1">
      <c r="B16" s="231" t="s">
        <v>118</v>
      </c>
      <c r="C16" s="191" t="s">
        <v>107</v>
      </c>
      <c r="D16" s="173">
        <v>60000</v>
      </c>
      <c r="E16" s="228">
        <f>SUM(D16:D22)</f>
        <v>420000</v>
      </c>
    </row>
    <row r="17" spans="1:220" ht="30" customHeight="1">
      <c r="B17" s="232"/>
      <c r="C17" s="174" t="s">
        <v>108</v>
      </c>
      <c r="D17" s="169">
        <v>60000</v>
      </c>
      <c r="E17" s="229"/>
    </row>
    <row r="18" spans="1:220" ht="30" customHeight="1">
      <c r="B18" s="232"/>
      <c r="C18" s="174" t="s">
        <v>88</v>
      </c>
      <c r="D18" s="169">
        <v>30000</v>
      </c>
      <c r="E18" s="229"/>
    </row>
    <row r="19" spans="1:220" ht="30" customHeight="1">
      <c r="B19" s="232"/>
      <c r="C19" s="174" t="s">
        <v>109</v>
      </c>
      <c r="D19" s="169">
        <v>15000</v>
      </c>
      <c r="E19" s="229"/>
    </row>
    <row r="20" spans="1:220" ht="30" customHeight="1">
      <c r="B20" s="232"/>
      <c r="C20" s="174" t="s">
        <v>110</v>
      </c>
      <c r="D20" s="169">
        <v>90000</v>
      </c>
      <c r="E20" s="229"/>
    </row>
    <row r="21" spans="1:220" ht="30" customHeight="1">
      <c r="B21" s="232"/>
      <c r="C21" s="174" t="s">
        <v>87</v>
      </c>
      <c r="D21" s="169">
        <v>105000</v>
      </c>
      <c r="E21" s="229"/>
    </row>
    <row r="22" spans="1:220" ht="30" customHeight="1" thickBot="1">
      <c r="B22" s="233"/>
      <c r="C22" s="192" t="s">
        <v>91</v>
      </c>
      <c r="D22" s="171">
        <v>60000</v>
      </c>
      <c r="E22" s="230"/>
    </row>
    <row r="23" spans="1:220" ht="30" customHeight="1">
      <c r="B23" s="223" t="s">
        <v>27</v>
      </c>
      <c r="C23" s="172" t="s">
        <v>102</v>
      </c>
      <c r="D23" s="173">
        <v>1250000</v>
      </c>
      <c r="E23" s="225">
        <f>SUM(D23:D26)</f>
        <v>2635430</v>
      </c>
    </row>
    <row r="24" spans="1:220" ht="30" customHeight="1">
      <c r="B24" s="224"/>
      <c r="C24" s="166" t="s">
        <v>121</v>
      </c>
      <c r="D24" s="167">
        <v>868400</v>
      </c>
      <c r="E24" s="226"/>
    </row>
    <row r="25" spans="1:220" ht="30" customHeight="1">
      <c r="B25" s="224"/>
      <c r="C25" s="166" t="s">
        <v>122</v>
      </c>
      <c r="D25" s="167">
        <v>455930</v>
      </c>
      <c r="E25" s="226"/>
    </row>
    <row r="26" spans="1:220" ht="30" customHeight="1" thickBot="1">
      <c r="B26" s="224"/>
      <c r="C26" s="166" t="s">
        <v>123</v>
      </c>
      <c r="D26" s="167">
        <v>61100</v>
      </c>
      <c r="E26" s="227"/>
    </row>
    <row r="27" spans="1:220" s="155" customFormat="1" ht="46.5" customHeight="1" thickBot="1">
      <c r="A27" s="151"/>
      <c r="B27" s="175" t="s">
        <v>119</v>
      </c>
      <c r="C27" s="176" t="s">
        <v>124</v>
      </c>
      <c r="D27" s="177">
        <v>129600</v>
      </c>
      <c r="E27" s="178">
        <f>SUM(D27)</f>
        <v>129600</v>
      </c>
      <c r="F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150"/>
      <c r="CA27" s="150"/>
      <c r="CB27" s="150"/>
      <c r="CC27" s="150"/>
      <c r="CD27" s="150"/>
      <c r="CE27" s="150"/>
      <c r="CF27" s="150"/>
      <c r="CG27" s="150"/>
      <c r="CH27" s="150"/>
      <c r="CI27" s="150"/>
      <c r="CJ27" s="150"/>
      <c r="CK27" s="150"/>
      <c r="CL27" s="150"/>
      <c r="CM27" s="150"/>
      <c r="CN27" s="150"/>
      <c r="CO27" s="150"/>
      <c r="CP27" s="150"/>
      <c r="CQ27" s="150"/>
      <c r="CR27" s="150"/>
      <c r="CS27" s="150"/>
      <c r="CT27" s="150"/>
      <c r="CU27" s="150"/>
      <c r="CV27" s="150"/>
      <c r="CW27" s="150"/>
      <c r="CX27" s="150"/>
      <c r="CY27" s="150"/>
      <c r="CZ27" s="150"/>
      <c r="DA27" s="150"/>
      <c r="DB27" s="150"/>
      <c r="DC27" s="150"/>
      <c r="DD27" s="150"/>
      <c r="DE27" s="150"/>
      <c r="DF27" s="150"/>
      <c r="DG27" s="150"/>
      <c r="DH27" s="150"/>
      <c r="DI27" s="150"/>
      <c r="DJ27" s="150"/>
      <c r="DK27" s="150"/>
      <c r="DL27" s="150"/>
      <c r="DM27" s="150"/>
      <c r="DN27" s="150"/>
      <c r="DO27" s="150"/>
      <c r="DP27" s="150"/>
      <c r="DQ27" s="150"/>
      <c r="DR27" s="150"/>
      <c r="DS27" s="150"/>
      <c r="DT27" s="150"/>
      <c r="DU27" s="150"/>
      <c r="DV27" s="150"/>
      <c r="DW27" s="150"/>
      <c r="DX27" s="150"/>
      <c r="DY27" s="150"/>
      <c r="DZ27" s="150"/>
      <c r="EA27" s="150"/>
      <c r="EB27" s="150"/>
      <c r="EC27" s="150"/>
      <c r="ED27" s="150"/>
      <c r="EE27" s="150"/>
      <c r="EF27" s="150"/>
      <c r="EG27" s="150"/>
      <c r="EH27" s="150"/>
      <c r="EI27" s="150"/>
      <c r="EJ27" s="150"/>
      <c r="EK27" s="150"/>
      <c r="EL27" s="150"/>
      <c r="EM27" s="150"/>
      <c r="EN27" s="150"/>
      <c r="EO27" s="150"/>
      <c r="EP27" s="150"/>
      <c r="EQ27" s="150"/>
      <c r="ER27" s="150"/>
      <c r="ES27" s="150"/>
      <c r="ET27" s="150"/>
      <c r="EU27" s="150"/>
      <c r="EV27" s="150"/>
      <c r="EW27" s="150"/>
      <c r="EX27" s="150"/>
      <c r="EY27" s="150"/>
      <c r="EZ27" s="150"/>
      <c r="FA27" s="150"/>
      <c r="FB27" s="150"/>
      <c r="FC27" s="150"/>
      <c r="FD27" s="150"/>
      <c r="FE27" s="150"/>
      <c r="FF27" s="150"/>
      <c r="FG27" s="150"/>
      <c r="FH27" s="150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  <c r="GA27" s="150"/>
      <c r="GB27" s="150"/>
      <c r="GC27" s="150"/>
      <c r="GD27" s="150"/>
      <c r="GE27" s="150"/>
      <c r="GF27" s="150"/>
      <c r="GG27" s="150"/>
      <c r="GH27" s="150"/>
      <c r="GI27" s="150"/>
      <c r="GJ27" s="150"/>
      <c r="GK27" s="150"/>
      <c r="GL27" s="150"/>
      <c r="GM27" s="150"/>
      <c r="GN27" s="150"/>
      <c r="GO27" s="150"/>
      <c r="GP27" s="150"/>
      <c r="GQ27" s="150"/>
      <c r="GR27" s="150"/>
      <c r="GS27" s="150"/>
      <c r="GT27" s="150"/>
      <c r="GU27" s="150"/>
      <c r="GV27" s="150"/>
      <c r="GW27" s="150"/>
      <c r="GX27" s="150"/>
      <c r="GY27" s="150"/>
      <c r="GZ27" s="150"/>
      <c r="HA27" s="150"/>
      <c r="HB27" s="150"/>
      <c r="HC27" s="150"/>
      <c r="HD27" s="150"/>
      <c r="HE27" s="150"/>
      <c r="HF27" s="150"/>
      <c r="HG27" s="150"/>
      <c r="HH27" s="150"/>
      <c r="HI27" s="150"/>
      <c r="HJ27" s="150"/>
      <c r="HK27" s="150"/>
      <c r="HL27" s="150"/>
    </row>
    <row r="28" spans="1:220" s="155" customFormat="1" ht="30" customHeight="1" thickBot="1">
      <c r="A28" s="151"/>
      <c r="B28" s="150"/>
      <c r="C28" s="179"/>
      <c r="D28" s="150"/>
      <c r="E28" s="180"/>
      <c r="F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50"/>
      <c r="DC28" s="150"/>
      <c r="DD28" s="150"/>
      <c r="DE28" s="150"/>
      <c r="DF28" s="150"/>
      <c r="DG28" s="150"/>
      <c r="DH28" s="150"/>
      <c r="DI28" s="150"/>
      <c r="DJ28" s="150"/>
      <c r="DK28" s="150"/>
      <c r="DL28" s="150"/>
      <c r="DM28" s="150"/>
      <c r="DN28" s="150"/>
      <c r="DO28" s="150"/>
      <c r="DP28" s="150"/>
      <c r="DQ28" s="150"/>
      <c r="DR28" s="150"/>
      <c r="DS28" s="150"/>
      <c r="DT28" s="150"/>
      <c r="DU28" s="150"/>
      <c r="DV28" s="150"/>
      <c r="DW28" s="150"/>
      <c r="DX28" s="150"/>
      <c r="DY28" s="150"/>
      <c r="DZ28" s="150"/>
      <c r="EA28" s="150"/>
      <c r="EB28" s="150"/>
      <c r="EC28" s="150"/>
      <c r="ED28" s="150"/>
      <c r="EE28" s="150"/>
      <c r="EF28" s="150"/>
      <c r="EG28" s="150"/>
      <c r="EH28" s="150"/>
      <c r="EI28" s="150"/>
      <c r="EJ28" s="150"/>
      <c r="EK28" s="150"/>
      <c r="EL28" s="150"/>
      <c r="EM28" s="150"/>
      <c r="EN28" s="150"/>
      <c r="EO28" s="150"/>
      <c r="EP28" s="150"/>
      <c r="EQ28" s="150"/>
      <c r="ER28" s="150"/>
      <c r="ES28" s="150"/>
      <c r="ET28" s="150"/>
      <c r="EU28" s="150"/>
      <c r="EV28" s="150"/>
      <c r="EW28" s="150"/>
      <c r="EX28" s="150"/>
      <c r="EY28" s="150"/>
      <c r="EZ28" s="150"/>
      <c r="FA28" s="150"/>
      <c r="FB28" s="150"/>
      <c r="FC28" s="150"/>
      <c r="FD28" s="150"/>
      <c r="FE28" s="150"/>
      <c r="FF28" s="150"/>
      <c r="FG28" s="15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  <c r="GA28" s="150"/>
      <c r="GB28" s="150"/>
      <c r="GC28" s="150"/>
      <c r="GD28" s="150"/>
      <c r="GE28" s="150"/>
      <c r="GF28" s="150"/>
      <c r="GG28" s="150"/>
      <c r="GH28" s="150"/>
      <c r="GI28" s="150"/>
      <c r="GJ28" s="150"/>
      <c r="GK28" s="150"/>
      <c r="GL28" s="150"/>
      <c r="GM28" s="150"/>
      <c r="GN28" s="150"/>
      <c r="GO28" s="150"/>
      <c r="GP28" s="150"/>
      <c r="GQ28" s="150"/>
      <c r="GR28" s="150"/>
      <c r="GS28" s="150"/>
      <c r="GT28" s="150"/>
      <c r="GU28" s="150"/>
      <c r="GV28" s="150"/>
      <c r="GW28" s="150"/>
      <c r="GX28" s="150"/>
      <c r="GY28" s="150"/>
      <c r="GZ28" s="150"/>
      <c r="HA28" s="150"/>
      <c r="HB28" s="150"/>
      <c r="HC28" s="150"/>
      <c r="HD28" s="150"/>
      <c r="HE28" s="150"/>
      <c r="HF28" s="150"/>
      <c r="HG28" s="150"/>
      <c r="HH28" s="150"/>
      <c r="HI28" s="150"/>
      <c r="HJ28" s="150"/>
      <c r="HK28" s="150"/>
      <c r="HL28" s="150"/>
    </row>
    <row r="29" spans="1:220" s="155" customFormat="1" ht="30" customHeight="1">
      <c r="A29" s="151"/>
      <c r="B29" s="150"/>
      <c r="C29" s="181" t="s">
        <v>37</v>
      </c>
      <c r="D29" s="182">
        <f>E9+E16+E23+E27</f>
        <v>4056530</v>
      </c>
      <c r="E29" s="180"/>
      <c r="F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  <c r="BI29" s="150"/>
      <c r="BJ29" s="150"/>
      <c r="BK29" s="150"/>
      <c r="BL29" s="150"/>
      <c r="BM29" s="150"/>
      <c r="BN29" s="150"/>
      <c r="BO29" s="150"/>
      <c r="BP29" s="150"/>
      <c r="BQ29" s="150"/>
      <c r="BR29" s="150"/>
      <c r="BS29" s="150"/>
      <c r="BT29" s="150"/>
      <c r="BU29" s="150"/>
      <c r="BV29" s="150"/>
      <c r="BW29" s="150"/>
      <c r="BX29" s="150"/>
      <c r="BY29" s="150"/>
      <c r="BZ29" s="150"/>
      <c r="CA29" s="150"/>
      <c r="CB29" s="150"/>
      <c r="CC29" s="150"/>
      <c r="CD29" s="150"/>
      <c r="CE29" s="150"/>
      <c r="CF29" s="150"/>
      <c r="CG29" s="150"/>
      <c r="CH29" s="150"/>
      <c r="CI29" s="150"/>
      <c r="CJ29" s="150"/>
      <c r="CK29" s="150"/>
      <c r="CL29" s="150"/>
      <c r="CM29" s="150"/>
      <c r="CN29" s="150"/>
      <c r="CO29" s="150"/>
      <c r="CP29" s="150"/>
      <c r="CQ29" s="150"/>
      <c r="CR29" s="150"/>
      <c r="CS29" s="150"/>
      <c r="CT29" s="150"/>
      <c r="CU29" s="150"/>
      <c r="CV29" s="150"/>
      <c r="CW29" s="150"/>
      <c r="CX29" s="150"/>
      <c r="CY29" s="150"/>
      <c r="CZ29" s="150"/>
      <c r="DA29" s="150"/>
      <c r="DB29" s="150"/>
      <c r="DC29" s="150"/>
      <c r="DD29" s="150"/>
      <c r="DE29" s="150"/>
      <c r="DF29" s="150"/>
      <c r="DG29" s="150"/>
      <c r="DH29" s="150"/>
      <c r="DI29" s="150"/>
      <c r="DJ29" s="150"/>
      <c r="DK29" s="150"/>
      <c r="DL29" s="150"/>
      <c r="DM29" s="150"/>
      <c r="DN29" s="150"/>
      <c r="DO29" s="150"/>
      <c r="DP29" s="150"/>
      <c r="DQ29" s="150"/>
      <c r="DR29" s="150"/>
      <c r="DS29" s="150"/>
      <c r="DT29" s="150"/>
      <c r="DU29" s="150"/>
      <c r="DV29" s="150"/>
      <c r="DW29" s="150"/>
      <c r="DX29" s="150"/>
      <c r="DY29" s="150"/>
      <c r="DZ29" s="150"/>
      <c r="EA29" s="150"/>
      <c r="EB29" s="150"/>
      <c r="EC29" s="150"/>
      <c r="ED29" s="150"/>
      <c r="EE29" s="150"/>
      <c r="EF29" s="150"/>
      <c r="EG29" s="150"/>
      <c r="EH29" s="150"/>
      <c r="EI29" s="150"/>
      <c r="EJ29" s="150"/>
      <c r="EK29" s="150"/>
      <c r="EL29" s="150"/>
      <c r="EM29" s="150"/>
      <c r="EN29" s="150"/>
      <c r="EO29" s="150"/>
      <c r="EP29" s="150"/>
      <c r="EQ29" s="150"/>
      <c r="ER29" s="150"/>
      <c r="ES29" s="150"/>
      <c r="ET29" s="150"/>
      <c r="EU29" s="150"/>
      <c r="EV29" s="150"/>
      <c r="EW29" s="150"/>
      <c r="EX29" s="150"/>
      <c r="EY29" s="150"/>
      <c r="EZ29" s="150"/>
      <c r="FA29" s="150"/>
      <c r="FB29" s="150"/>
      <c r="FC29" s="150"/>
      <c r="FD29" s="150"/>
      <c r="FE29" s="150"/>
      <c r="FF29" s="150"/>
      <c r="FG29" s="150"/>
      <c r="FH29" s="150"/>
      <c r="FI29" s="150"/>
      <c r="FJ29" s="150"/>
      <c r="FK29" s="150"/>
      <c r="FL29" s="150"/>
      <c r="FM29" s="150"/>
      <c r="FN29" s="150"/>
      <c r="FO29" s="150"/>
      <c r="FP29" s="150"/>
      <c r="FQ29" s="150"/>
      <c r="FR29" s="150"/>
      <c r="FS29" s="150"/>
      <c r="FT29" s="150"/>
      <c r="FU29" s="150"/>
      <c r="FV29" s="150"/>
      <c r="FW29" s="150"/>
      <c r="FX29" s="150"/>
      <c r="FY29" s="150"/>
      <c r="FZ29" s="150"/>
      <c r="GA29" s="150"/>
      <c r="GB29" s="150"/>
      <c r="GC29" s="150"/>
      <c r="GD29" s="150"/>
      <c r="GE29" s="150"/>
      <c r="GF29" s="150"/>
      <c r="GG29" s="150"/>
      <c r="GH29" s="150"/>
      <c r="GI29" s="150"/>
      <c r="GJ29" s="150"/>
      <c r="GK29" s="150"/>
      <c r="GL29" s="150"/>
      <c r="GM29" s="150"/>
      <c r="GN29" s="150"/>
      <c r="GO29" s="150"/>
      <c r="GP29" s="150"/>
      <c r="GQ29" s="150"/>
      <c r="GR29" s="150"/>
      <c r="GS29" s="150"/>
      <c r="GT29" s="150"/>
      <c r="GU29" s="150"/>
      <c r="GV29" s="150"/>
      <c r="GW29" s="150"/>
      <c r="GX29" s="150"/>
      <c r="GY29" s="150"/>
      <c r="GZ29" s="150"/>
      <c r="HA29" s="150"/>
      <c r="HB29" s="150"/>
      <c r="HC29" s="150"/>
      <c r="HD29" s="150"/>
      <c r="HE29" s="150"/>
      <c r="HF29" s="150"/>
      <c r="HG29" s="150"/>
      <c r="HH29" s="150"/>
      <c r="HI29" s="150"/>
      <c r="HJ29" s="150"/>
      <c r="HK29" s="150"/>
      <c r="HL29" s="150"/>
    </row>
    <row r="30" spans="1:220" s="155" customFormat="1" ht="30" customHeight="1">
      <c r="A30" s="151"/>
      <c r="B30" s="150"/>
      <c r="C30" s="183" t="s">
        <v>38</v>
      </c>
      <c r="D30" s="184">
        <f>D29*0.05</f>
        <v>202826.5</v>
      </c>
      <c r="E30" s="180"/>
      <c r="F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  <c r="BI30" s="150"/>
      <c r="BJ30" s="150"/>
      <c r="BK30" s="150"/>
      <c r="BL30" s="150"/>
      <c r="BM30" s="150"/>
      <c r="BN30" s="150"/>
      <c r="BO30" s="150"/>
      <c r="BP30" s="150"/>
      <c r="BQ30" s="150"/>
      <c r="BR30" s="150"/>
      <c r="BS30" s="150"/>
      <c r="BT30" s="150"/>
      <c r="BU30" s="150"/>
      <c r="BV30" s="150"/>
      <c r="BW30" s="150"/>
      <c r="BX30" s="150"/>
      <c r="BY30" s="150"/>
      <c r="BZ30" s="150"/>
      <c r="CA30" s="150"/>
      <c r="CB30" s="150"/>
      <c r="CC30" s="150"/>
      <c r="CD30" s="150"/>
      <c r="CE30" s="150"/>
      <c r="CF30" s="150"/>
      <c r="CG30" s="150"/>
      <c r="CH30" s="150"/>
      <c r="CI30" s="150"/>
      <c r="CJ30" s="150"/>
      <c r="CK30" s="150"/>
      <c r="CL30" s="150"/>
      <c r="CM30" s="150"/>
      <c r="CN30" s="150"/>
      <c r="CO30" s="150"/>
      <c r="CP30" s="150"/>
      <c r="CQ30" s="150"/>
      <c r="CR30" s="150"/>
      <c r="CS30" s="150"/>
      <c r="CT30" s="150"/>
      <c r="CU30" s="150"/>
      <c r="CV30" s="150"/>
      <c r="CW30" s="150"/>
      <c r="CX30" s="150"/>
      <c r="CY30" s="150"/>
      <c r="CZ30" s="150"/>
      <c r="DA30" s="150"/>
      <c r="DB30" s="150"/>
      <c r="DC30" s="150"/>
      <c r="DD30" s="150"/>
      <c r="DE30" s="150"/>
      <c r="DF30" s="150"/>
      <c r="DG30" s="150"/>
      <c r="DH30" s="150"/>
      <c r="DI30" s="150"/>
      <c r="DJ30" s="150"/>
      <c r="DK30" s="150"/>
      <c r="DL30" s="150"/>
      <c r="DM30" s="150"/>
      <c r="DN30" s="150"/>
      <c r="DO30" s="150"/>
      <c r="DP30" s="150"/>
      <c r="DQ30" s="150"/>
      <c r="DR30" s="150"/>
      <c r="DS30" s="150"/>
      <c r="DT30" s="150"/>
      <c r="DU30" s="150"/>
      <c r="DV30" s="150"/>
      <c r="DW30" s="150"/>
      <c r="DX30" s="150"/>
      <c r="DY30" s="150"/>
      <c r="DZ30" s="150"/>
      <c r="EA30" s="150"/>
      <c r="EB30" s="150"/>
      <c r="EC30" s="150"/>
      <c r="ED30" s="150"/>
      <c r="EE30" s="150"/>
      <c r="EF30" s="150"/>
      <c r="EG30" s="150"/>
      <c r="EH30" s="150"/>
      <c r="EI30" s="150"/>
      <c r="EJ30" s="150"/>
      <c r="EK30" s="150"/>
      <c r="EL30" s="150"/>
      <c r="EM30" s="150"/>
      <c r="EN30" s="150"/>
      <c r="EO30" s="150"/>
      <c r="EP30" s="150"/>
      <c r="EQ30" s="150"/>
      <c r="ER30" s="150"/>
      <c r="ES30" s="150"/>
      <c r="ET30" s="150"/>
      <c r="EU30" s="150"/>
      <c r="EV30" s="150"/>
      <c r="EW30" s="150"/>
      <c r="EX30" s="150"/>
      <c r="EY30" s="150"/>
      <c r="EZ30" s="150"/>
      <c r="FA30" s="150"/>
      <c r="FB30" s="150"/>
      <c r="FC30" s="150"/>
      <c r="FD30" s="150"/>
      <c r="FE30" s="150"/>
      <c r="FF30" s="150"/>
      <c r="FG30" s="150"/>
      <c r="FH30" s="150"/>
      <c r="FI30" s="150"/>
      <c r="FJ30" s="150"/>
      <c r="FK30" s="150"/>
      <c r="FL30" s="150"/>
      <c r="FM30" s="150"/>
      <c r="FN30" s="150"/>
      <c r="FO30" s="150"/>
      <c r="FP30" s="150"/>
      <c r="FQ30" s="150"/>
      <c r="FR30" s="150"/>
      <c r="FS30" s="150"/>
      <c r="FT30" s="150"/>
      <c r="FU30" s="150"/>
      <c r="FV30" s="150"/>
      <c r="FW30" s="150"/>
      <c r="FX30" s="150"/>
      <c r="FY30" s="150"/>
      <c r="FZ30" s="150"/>
      <c r="GA30" s="150"/>
      <c r="GB30" s="150"/>
      <c r="GC30" s="150"/>
      <c r="GD30" s="150"/>
      <c r="GE30" s="150"/>
      <c r="GF30" s="150"/>
      <c r="GG30" s="150"/>
      <c r="GH30" s="150"/>
      <c r="GI30" s="150"/>
      <c r="GJ30" s="150"/>
      <c r="GK30" s="150"/>
      <c r="GL30" s="150"/>
      <c r="GM30" s="150"/>
      <c r="GN30" s="150"/>
      <c r="GO30" s="150"/>
      <c r="GP30" s="150"/>
      <c r="GQ30" s="150"/>
      <c r="GR30" s="150"/>
      <c r="GS30" s="150"/>
      <c r="GT30" s="150"/>
      <c r="GU30" s="150"/>
      <c r="GV30" s="150"/>
      <c r="GW30" s="150"/>
      <c r="GX30" s="150"/>
      <c r="GY30" s="150"/>
      <c r="GZ30" s="150"/>
      <c r="HA30" s="150"/>
      <c r="HB30" s="150"/>
      <c r="HC30" s="150"/>
      <c r="HD30" s="150"/>
      <c r="HE30" s="150"/>
      <c r="HF30" s="150"/>
      <c r="HG30" s="150"/>
      <c r="HH30" s="150"/>
      <c r="HI30" s="150"/>
      <c r="HJ30" s="150"/>
      <c r="HK30" s="150"/>
      <c r="HL30" s="150"/>
    </row>
    <row r="31" spans="1:220" s="155" customFormat="1" ht="30" customHeight="1">
      <c r="A31" s="151"/>
      <c r="B31" s="150"/>
      <c r="C31" s="183" t="s">
        <v>39</v>
      </c>
      <c r="D31" s="184">
        <f>D30+D29</f>
        <v>4259356.5</v>
      </c>
      <c r="E31" s="180"/>
      <c r="F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  <c r="BI31" s="150"/>
      <c r="BJ31" s="150"/>
      <c r="BK31" s="150"/>
      <c r="BL31" s="150"/>
      <c r="BM31" s="150"/>
      <c r="BN31" s="150"/>
      <c r="BO31" s="150"/>
      <c r="BP31" s="150"/>
      <c r="BQ31" s="150"/>
      <c r="BR31" s="150"/>
      <c r="BS31" s="150"/>
      <c r="BT31" s="150"/>
      <c r="BU31" s="150"/>
      <c r="BV31" s="150"/>
      <c r="BW31" s="150"/>
      <c r="BX31" s="150"/>
      <c r="BY31" s="150"/>
      <c r="BZ31" s="150"/>
      <c r="CA31" s="150"/>
      <c r="CB31" s="150"/>
      <c r="CC31" s="150"/>
      <c r="CD31" s="150"/>
      <c r="CE31" s="150"/>
      <c r="CF31" s="150"/>
      <c r="CG31" s="150"/>
      <c r="CH31" s="150"/>
      <c r="CI31" s="150"/>
      <c r="CJ31" s="150"/>
      <c r="CK31" s="150"/>
      <c r="CL31" s="150"/>
      <c r="CM31" s="150"/>
      <c r="CN31" s="150"/>
      <c r="CO31" s="150"/>
      <c r="CP31" s="150"/>
      <c r="CQ31" s="150"/>
      <c r="CR31" s="150"/>
      <c r="CS31" s="150"/>
      <c r="CT31" s="150"/>
      <c r="CU31" s="150"/>
      <c r="CV31" s="150"/>
      <c r="CW31" s="150"/>
      <c r="CX31" s="150"/>
      <c r="CY31" s="150"/>
      <c r="CZ31" s="150"/>
      <c r="DA31" s="150"/>
      <c r="DB31" s="150"/>
      <c r="DC31" s="150"/>
      <c r="DD31" s="150"/>
      <c r="DE31" s="150"/>
      <c r="DF31" s="150"/>
      <c r="DG31" s="150"/>
      <c r="DH31" s="150"/>
      <c r="DI31" s="150"/>
      <c r="DJ31" s="150"/>
      <c r="DK31" s="150"/>
      <c r="DL31" s="150"/>
      <c r="DM31" s="150"/>
      <c r="DN31" s="150"/>
      <c r="DO31" s="150"/>
      <c r="DP31" s="150"/>
      <c r="DQ31" s="150"/>
      <c r="DR31" s="150"/>
      <c r="DS31" s="150"/>
      <c r="DT31" s="150"/>
      <c r="DU31" s="150"/>
      <c r="DV31" s="150"/>
      <c r="DW31" s="150"/>
      <c r="DX31" s="150"/>
      <c r="DY31" s="150"/>
      <c r="DZ31" s="150"/>
      <c r="EA31" s="150"/>
      <c r="EB31" s="150"/>
      <c r="EC31" s="150"/>
      <c r="ED31" s="150"/>
      <c r="EE31" s="150"/>
      <c r="EF31" s="150"/>
      <c r="EG31" s="150"/>
      <c r="EH31" s="150"/>
      <c r="EI31" s="150"/>
      <c r="EJ31" s="150"/>
      <c r="EK31" s="150"/>
      <c r="EL31" s="150"/>
      <c r="EM31" s="150"/>
      <c r="EN31" s="150"/>
      <c r="EO31" s="150"/>
      <c r="EP31" s="150"/>
      <c r="EQ31" s="150"/>
      <c r="ER31" s="150"/>
      <c r="ES31" s="150"/>
      <c r="ET31" s="150"/>
      <c r="EU31" s="150"/>
      <c r="EV31" s="150"/>
      <c r="EW31" s="150"/>
      <c r="EX31" s="150"/>
      <c r="EY31" s="150"/>
      <c r="EZ31" s="150"/>
      <c r="FA31" s="150"/>
      <c r="FB31" s="150"/>
      <c r="FC31" s="150"/>
      <c r="FD31" s="150"/>
      <c r="FE31" s="150"/>
      <c r="FF31" s="150"/>
      <c r="FG31" s="150"/>
      <c r="FH31" s="150"/>
      <c r="FI31" s="150"/>
      <c r="FJ31" s="150"/>
      <c r="FK31" s="150"/>
      <c r="FL31" s="150"/>
      <c r="FM31" s="150"/>
      <c r="FN31" s="150"/>
      <c r="FO31" s="150"/>
      <c r="FP31" s="150"/>
      <c r="FQ31" s="150"/>
      <c r="FR31" s="150"/>
      <c r="FS31" s="150"/>
      <c r="FT31" s="150"/>
      <c r="FU31" s="150"/>
      <c r="FV31" s="150"/>
      <c r="FW31" s="150"/>
      <c r="FX31" s="150"/>
      <c r="FY31" s="150"/>
      <c r="FZ31" s="150"/>
      <c r="GA31" s="150"/>
      <c r="GB31" s="150"/>
      <c r="GC31" s="150"/>
      <c r="GD31" s="150"/>
      <c r="GE31" s="150"/>
      <c r="GF31" s="150"/>
      <c r="GG31" s="150"/>
      <c r="GH31" s="150"/>
      <c r="GI31" s="150"/>
      <c r="GJ31" s="150"/>
      <c r="GK31" s="150"/>
      <c r="GL31" s="150"/>
      <c r="GM31" s="150"/>
      <c r="GN31" s="150"/>
      <c r="GO31" s="150"/>
      <c r="GP31" s="150"/>
      <c r="GQ31" s="150"/>
      <c r="GR31" s="150"/>
      <c r="GS31" s="150"/>
      <c r="GT31" s="150"/>
      <c r="GU31" s="150"/>
      <c r="GV31" s="150"/>
      <c r="GW31" s="150"/>
      <c r="GX31" s="150"/>
      <c r="GY31" s="150"/>
      <c r="GZ31" s="150"/>
      <c r="HA31" s="150"/>
      <c r="HB31" s="150"/>
      <c r="HC31" s="150"/>
      <c r="HD31" s="150"/>
      <c r="HE31" s="150"/>
      <c r="HF31" s="150"/>
      <c r="HG31" s="150"/>
      <c r="HH31" s="150"/>
      <c r="HI31" s="150"/>
      <c r="HJ31" s="150"/>
      <c r="HK31" s="150"/>
      <c r="HL31" s="150"/>
    </row>
    <row r="32" spans="1:220" s="155" customFormat="1" ht="30" customHeight="1">
      <c r="A32" s="151"/>
      <c r="B32" s="150"/>
      <c r="C32" s="183" t="s">
        <v>40</v>
      </c>
      <c r="D32" s="184">
        <f>C6</f>
        <v>7920000</v>
      </c>
      <c r="E32" s="180"/>
      <c r="F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0"/>
      <c r="BO32" s="150"/>
      <c r="BP32" s="150"/>
      <c r="BQ32" s="150"/>
      <c r="BR32" s="150"/>
      <c r="BS32" s="150"/>
      <c r="BT32" s="150"/>
      <c r="BU32" s="150"/>
      <c r="BV32" s="150"/>
      <c r="BW32" s="150"/>
      <c r="BX32" s="150"/>
      <c r="BY32" s="150"/>
      <c r="BZ32" s="150"/>
      <c r="CA32" s="150"/>
      <c r="CB32" s="150"/>
      <c r="CC32" s="150"/>
      <c r="CD32" s="150"/>
      <c r="CE32" s="150"/>
      <c r="CF32" s="150"/>
      <c r="CG32" s="150"/>
      <c r="CH32" s="150"/>
      <c r="CI32" s="150"/>
      <c r="CJ32" s="150"/>
      <c r="CK32" s="150"/>
      <c r="CL32" s="150"/>
      <c r="CM32" s="150"/>
      <c r="CN32" s="150"/>
      <c r="CO32" s="150"/>
      <c r="CP32" s="150"/>
      <c r="CQ32" s="150"/>
      <c r="CR32" s="150"/>
      <c r="CS32" s="150"/>
      <c r="CT32" s="150"/>
      <c r="CU32" s="150"/>
      <c r="CV32" s="150"/>
      <c r="CW32" s="150"/>
      <c r="CX32" s="150"/>
      <c r="CY32" s="150"/>
      <c r="CZ32" s="150"/>
      <c r="DA32" s="150"/>
      <c r="DB32" s="150"/>
      <c r="DC32" s="150"/>
      <c r="DD32" s="150"/>
      <c r="DE32" s="150"/>
      <c r="DF32" s="150"/>
      <c r="DG32" s="150"/>
      <c r="DH32" s="150"/>
      <c r="DI32" s="150"/>
      <c r="DJ32" s="150"/>
      <c r="DK32" s="150"/>
      <c r="DL32" s="150"/>
      <c r="DM32" s="150"/>
      <c r="DN32" s="150"/>
      <c r="DO32" s="150"/>
      <c r="DP32" s="150"/>
      <c r="DQ32" s="150"/>
      <c r="DR32" s="150"/>
      <c r="DS32" s="150"/>
      <c r="DT32" s="150"/>
      <c r="DU32" s="150"/>
      <c r="DV32" s="150"/>
      <c r="DW32" s="150"/>
      <c r="DX32" s="150"/>
      <c r="DY32" s="150"/>
      <c r="DZ32" s="150"/>
      <c r="EA32" s="150"/>
      <c r="EB32" s="150"/>
      <c r="EC32" s="150"/>
      <c r="ED32" s="150"/>
      <c r="EE32" s="150"/>
      <c r="EF32" s="150"/>
      <c r="EG32" s="150"/>
      <c r="EH32" s="150"/>
      <c r="EI32" s="150"/>
      <c r="EJ32" s="150"/>
      <c r="EK32" s="150"/>
      <c r="EL32" s="150"/>
      <c r="EM32" s="150"/>
      <c r="EN32" s="150"/>
      <c r="EO32" s="150"/>
      <c r="EP32" s="150"/>
      <c r="EQ32" s="150"/>
      <c r="ER32" s="150"/>
      <c r="ES32" s="150"/>
      <c r="ET32" s="150"/>
      <c r="EU32" s="150"/>
      <c r="EV32" s="150"/>
      <c r="EW32" s="150"/>
      <c r="EX32" s="150"/>
      <c r="EY32" s="150"/>
      <c r="EZ32" s="150"/>
      <c r="FA32" s="150"/>
      <c r="FB32" s="150"/>
      <c r="FC32" s="150"/>
      <c r="FD32" s="150"/>
      <c r="FE32" s="150"/>
      <c r="FF32" s="150"/>
      <c r="FG32" s="150"/>
      <c r="FH32" s="150"/>
      <c r="FI32" s="150"/>
      <c r="FJ32" s="150"/>
      <c r="FK32" s="150"/>
      <c r="FL32" s="150"/>
      <c r="FM32" s="150"/>
      <c r="FN32" s="150"/>
      <c r="FO32" s="150"/>
      <c r="FP32" s="150"/>
      <c r="FQ32" s="150"/>
      <c r="FR32" s="150"/>
      <c r="FS32" s="150"/>
      <c r="FT32" s="150"/>
      <c r="FU32" s="150"/>
      <c r="FV32" s="150"/>
      <c r="FW32" s="150"/>
      <c r="FX32" s="150"/>
      <c r="FY32" s="150"/>
      <c r="FZ32" s="150"/>
      <c r="GA32" s="150"/>
      <c r="GB32" s="150"/>
      <c r="GC32" s="150"/>
      <c r="GD32" s="150"/>
      <c r="GE32" s="150"/>
      <c r="GF32" s="150"/>
      <c r="GG32" s="150"/>
      <c r="GH32" s="150"/>
      <c r="GI32" s="150"/>
      <c r="GJ32" s="150"/>
      <c r="GK32" s="150"/>
      <c r="GL32" s="150"/>
      <c r="GM32" s="150"/>
      <c r="GN32" s="150"/>
      <c r="GO32" s="150"/>
      <c r="GP32" s="150"/>
      <c r="GQ32" s="150"/>
      <c r="GR32" s="150"/>
      <c r="GS32" s="150"/>
      <c r="GT32" s="150"/>
      <c r="GU32" s="150"/>
      <c r="GV32" s="150"/>
      <c r="GW32" s="150"/>
      <c r="GX32" s="150"/>
      <c r="GY32" s="150"/>
      <c r="GZ32" s="150"/>
      <c r="HA32" s="150"/>
      <c r="HB32" s="150"/>
      <c r="HC32" s="150"/>
      <c r="HD32" s="150"/>
      <c r="HE32" s="150"/>
      <c r="HF32" s="150"/>
      <c r="HG32" s="150"/>
      <c r="HH32" s="150"/>
      <c r="HI32" s="150"/>
      <c r="HJ32" s="150"/>
      <c r="HK32" s="150"/>
      <c r="HL32" s="150"/>
    </row>
    <row r="33" spans="1:220" s="155" customFormat="1" ht="30" customHeight="1" thickBot="1">
      <c r="A33" s="151"/>
      <c r="B33" s="150"/>
      <c r="C33" s="185" t="s">
        <v>41</v>
      </c>
      <c r="D33" s="186">
        <f>D32-D31</f>
        <v>3660643.5</v>
      </c>
      <c r="E33" s="180"/>
      <c r="F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  <c r="CU33" s="150"/>
      <c r="CV33" s="150"/>
      <c r="CW33" s="150"/>
      <c r="CX33" s="150"/>
      <c r="CY33" s="150"/>
      <c r="CZ33" s="150"/>
      <c r="DA33" s="150"/>
      <c r="DB33" s="150"/>
      <c r="DC33" s="150"/>
      <c r="DD33" s="150"/>
      <c r="DE33" s="150"/>
      <c r="DF33" s="150"/>
      <c r="DG33" s="150"/>
      <c r="DH33" s="150"/>
      <c r="DI33" s="150"/>
      <c r="DJ33" s="150"/>
      <c r="DK33" s="150"/>
      <c r="DL33" s="150"/>
      <c r="DM33" s="150"/>
      <c r="DN33" s="150"/>
      <c r="DO33" s="150"/>
      <c r="DP33" s="150"/>
      <c r="DQ33" s="150"/>
      <c r="DR33" s="150"/>
      <c r="DS33" s="150"/>
      <c r="DT33" s="150"/>
      <c r="DU33" s="150"/>
      <c r="DV33" s="150"/>
      <c r="DW33" s="150"/>
      <c r="DX33" s="150"/>
      <c r="DY33" s="150"/>
      <c r="DZ33" s="150"/>
      <c r="EA33" s="150"/>
      <c r="EB33" s="150"/>
      <c r="EC33" s="150"/>
      <c r="ED33" s="150"/>
      <c r="EE33" s="150"/>
      <c r="EF33" s="150"/>
      <c r="EG33" s="150"/>
      <c r="EH33" s="150"/>
      <c r="EI33" s="150"/>
      <c r="EJ33" s="150"/>
      <c r="EK33" s="150"/>
      <c r="EL33" s="150"/>
      <c r="EM33" s="150"/>
      <c r="EN33" s="150"/>
      <c r="EO33" s="150"/>
      <c r="EP33" s="150"/>
      <c r="EQ33" s="150"/>
      <c r="ER33" s="150"/>
      <c r="ES33" s="150"/>
      <c r="ET33" s="150"/>
      <c r="EU33" s="150"/>
      <c r="EV33" s="150"/>
      <c r="EW33" s="150"/>
      <c r="EX33" s="150"/>
      <c r="EY33" s="150"/>
      <c r="EZ33" s="150"/>
      <c r="FA33" s="150"/>
      <c r="FB33" s="150"/>
      <c r="FC33" s="150"/>
      <c r="FD33" s="150"/>
      <c r="FE33" s="150"/>
      <c r="FF33" s="150"/>
      <c r="FG33" s="150"/>
      <c r="FH33" s="150"/>
      <c r="FI33" s="150"/>
      <c r="FJ33" s="150"/>
      <c r="FK33" s="150"/>
      <c r="FL33" s="150"/>
      <c r="FM33" s="150"/>
      <c r="FN33" s="150"/>
      <c r="FO33" s="150"/>
      <c r="FP33" s="150"/>
      <c r="FQ33" s="150"/>
      <c r="FR33" s="150"/>
      <c r="FS33" s="150"/>
      <c r="FT33" s="150"/>
      <c r="FU33" s="150"/>
      <c r="FV33" s="150"/>
      <c r="FW33" s="150"/>
      <c r="FX33" s="150"/>
      <c r="FY33" s="150"/>
      <c r="FZ33" s="150"/>
      <c r="GA33" s="150"/>
      <c r="GB33" s="150"/>
      <c r="GC33" s="150"/>
      <c r="GD33" s="150"/>
      <c r="GE33" s="150"/>
      <c r="GF33" s="150"/>
      <c r="GG33" s="150"/>
      <c r="GH33" s="150"/>
      <c r="GI33" s="150"/>
      <c r="GJ33" s="150"/>
      <c r="GK33" s="150"/>
      <c r="GL33" s="150"/>
      <c r="GM33" s="150"/>
      <c r="GN33" s="150"/>
      <c r="GO33" s="150"/>
      <c r="GP33" s="150"/>
      <c r="GQ33" s="150"/>
      <c r="GR33" s="150"/>
      <c r="GS33" s="150"/>
      <c r="GT33" s="150"/>
      <c r="GU33" s="150"/>
      <c r="GV33" s="150"/>
      <c r="GW33" s="150"/>
      <c r="GX33" s="150"/>
      <c r="GY33" s="150"/>
      <c r="GZ33" s="150"/>
      <c r="HA33" s="150"/>
      <c r="HB33" s="150"/>
      <c r="HC33" s="150"/>
      <c r="HD33" s="150"/>
      <c r="HE33" s="150"/>
      <c r="HF33" s="150"/>
      <c r="HG33" s="150"/>
      <c r="HH33" s="150"/>
      <c r="HI33" s="150"/>
      <c r="HJ33" s="150"/>
      <c r="HK33" s="150"/>
      <c r="HL33" s="150"/>
    </row>
    <row r="34" spans="1:220" s="155" customFormat="1" ht="50.1" customHeight="1">
      <c r="A34" s="151"/>
      <c r="B34" s="150"/>
      <c r="C34" s="179"/>
      <c r="D34" s="150"/>
      <c r="E34" s="180"/>
      <c r="F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  <c r="BX34" s="150"/>
      <c r="BY34" s="150"/>
      <c r="BZ34" s="150"/>
      <c r="CA34" s="150"/>
      <c r="CB34" s="150"/>
      <c r="CC34" s="150"/>
      <c r="CD34" s="150"/>
      <c r="CE34" s="150"/>
      <c r="CF34" s="150"/>
      <c r="CG34" s="150"/>
      <c r="CH34" s="150"/>
      <c r="CI34" s="150"/>
      <c r="CJ34" s="150"/>
      <c r="CK34" s="150"/>
      <c r="CL34" s="150"/>
      <c r="CM34" s="150"/>
      <c r="CN34" s="150"/>
      <c r="CO34" s="150"/>
      <c r="CP34" s="150"/>
      <c r="CQ34" s="150"/>
      <c r="CR34" s="150"/>
      <c r="CS34" s="150"/>
      <c r="CT34" s="150"/>
      <c r="CU34" s="150"/>
      <c r="CV34" s="150"/>
      <c r="CW34" s="150"/>
      <c r="CX34" s="150"/>
      <c r="CY34" s="150"/>
      <c r="CZ34" s="150"/>
      <c r="DA34" s="150"/>
      <c r="DB34" s="150"/>
      <c r="DC34" s="150"/>
      <c r="DD34" s="150"/>
      <c r="DE34" s="150"/>
      <c r="DF34" s="150"/>
      <c r="DG34" s="150"/>
      <c r="DH34" s="150"/>
      <c r="DI34" s="150"/>
      <c r="DJ34" s="150"/>
      <c r="DK34" s="150"/>
      <c r="DL34" s="150"/>
      <c r="DM34" s="150"/>
      <c r="DN34" s="150"/>
      <c r="DO34" s="150"/>
      <c r="DP34" s="150"/>
      <c r="DQ34" s="150"/>
      <c r="DR34" s="150"/>
      <c r="DS34" s="150"/>
      <c r="DT34" s="150"/>
      <c r="DU34" s="150"/>
      <c r="DV34" s="150"/>
      <c r="DW34" s="150"/>
      <c r="DX34" s="150"/>
      <c r="DY34" s="150"/>
      <c r="DZ34" s="150"/>
      <c r="EA34" s="150"/>
      <c r="EB34" s="150"/>
      <c r="EC34" s="150"/>
      <c r="ED34" s="150"/>
      <c r="EE34" s="150"/>
      <c r="EF34" s="150"/>
      <c r="EG34" s="150"/>
      <c r="EH34" s="150"/>
      <c r="EI34" s="150"/>
      <c r="EJ34" s="150"/>
      <c r="EK34" s="150"/>
      <c r="EL34" s="150"/>
      <c r="EM34" s="150"/>
      <c r="EN34" s="150"/>
      <c r="EO34" s="150"/>
      <c r="EP34" s="150"/>
      <c r="EQ34" s="150"/>
      <c r="ER34" s="150"/>
      <c r="ES34" s="150"/>
      <c r="ET34" s="150"/>
      <c r="EU34" s="150"/>
      <c r="EV34" s="150"/>
      <c r="EW34" s="150"/>
      <c r="EX34" s="150"/>
      <c r="EY34" s="150"/>
      <c r="EZ34" s="150"/>
      <c r="FA34" s="150"/>
      <c r="FB34" s="150"/>
      <c r="FC34" s="150"/>
      <c r="FD34" s="150"/>
      <c r="FE34" s="150"/>
      <c r="FF34" s="150"/>
      <c r="FG34" s="150"/>
      <c r="FH34" s="150"/>
      <c r="FI34" s="150"/>
      <c r="FJ34" s="150"/>
      <c r="FK34" s="150"/>
      <c r="FL34" s="150"/>
      <c r="FM34" s="150"/>
      <c r="FN34" s="150"/>
      <c r="FO34" s="150"/>
      <c r="FP34" s="150"/>
      <c r="FQ34" s="150"/>
      <c r="FR34" s="150"/>
      <c r="FS34" s="150"/>
      <c r="FT34" s="150"/>
      <c r="FU34" s="150"/>
      <c r="FV34" s="150"/>
      <c r="FW34" s="150"/>
      <c r="FX34" s="150"/>
      <c r="FY34" s="150"/>
      <c r="FZ34" s="150"/>
      <c r="GA34" s="150"/>
      <c r="GB34" s="150"/>
      <c r="GC34" s="150"/>
      <c r="GD34" s="150"/>
      <c r="GE34" s="150"/>
      <c r="GF34" s="150"/>
      <c r="GG34" s="150"/>
      <c r="GH34" s="150"/>
      <c r="GI34" s="150"/>
      <c r="GJ34" s="150"/>
      <c r="GK34" s="150"/>
      <c r="GL34" s="150"/>
      <c r="GM34" s="150"/>
      <c r="GN34" s="150"/>
      <c r="GO34" s="150"/>
      <c r="GP34" s="150"/>
      <c r="GQ34" s="150"/>
      <c r="GR34" s="150"/>
      <c r="GS34" s="150"/>
      <c r="GT34" s="150"/>
      <c r="GU34" s="150"/>
      <c r="GV34" s="150"/>
      <c r="GW34" s="150"/>
      <c r="GX34" s="150"/>
      <c r="GY34" s="150"/>
      <c r="GZ34" s="150"/>
      <c r="HA34" s="150"/>
      <c r="HB34" s="150"/>
      <c r="HC34" s="150"/>
      <c r="HD34" s="150"/>
      <c r="HE34" s="150"/>
      <c r="HF34" s="150"/>
      <c r="HG34" s="150"/>
      <c r="HH34" s="150"/>
      <c r="HI34" s="150"/>
      <c r="HJ34" s="150"/>
      <c r="HK34" s="150"/>
      <c r="HL34" s="150"/>
    </row>
    <row r="35" spans="1:220" s="155" customFormat="1" ht="20.100000000000001" customHeight="1" thickBot="1">
      <c r="A35" s="151"/>
      <c r="B35" s="195"/>
      <c r="C35" s="196" t="s">
        <v>59</v>
      </c>
      <c r="D35" s="197"/>
      <c r="E35" s="198"/>
      <c r="F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  <c r="BI35" s="150"/>
      <c r="BJ35" s="150"/>
      <c r="BK35" s="150"/>
      <c r="BL35" s="150"/>
      <c r="BM35" s="150"/>
      <c r="BN35" s="150"/>
      <c r="BO35" s="150"/>
      <c r="BP35" s="150"/>
      <c r="BQ35" s="150"/>
      <c r="BR35" s="150"/>
      <c r="BS35" s="150"/>
      <c r="BT35" s="150"/>
      <c r="BU35" s="150"/>
      <c r="BV35" s="150"/>
      <c r="BW35" s="150"/>
      <c r="BX35" s="150"/>
      <c r="BY35" s="150"/>
      <c r="BZ35" s="150"/>
      <c r="CA35" s="150"/>
      <c r="CB35" s="150"/>
      <c r="CC35" s="150"/>
      <c r="CD35" s="150"/>
      <c r="CE35" s="150"/>
      <c r="CF35" s="150"/>
      <c r="CG35" s="150"/>
      <c r="CH35" s="150"/>
      <c r="CI35" s="150"/>
      <c r="CJ35" s="150"/>
      <c r="CK35" s="150"/>
      <c r="CL35" s="150"/>
      <c r="CM35" s="150"/>
      <c r="CN35" s="150"/>
      <c r="CO35" s="150"/>
      <c r="CP35" s="150"/>
      <c r="CQ35" s="150"/>
      <c r="CR35" s="150"/>
      <c r="CS35" s="150"/>
      <c r="CT35" s="150"/>
      <c r="CU35" s="150"/>
      <c r="CV35" s="150"/>
      <c r="CW35" s="150"/>
      <c r="CX35" s="150"/>
      <c r="CY35" s="150"/>
      <c r="CZ35" s="150"/>
      <c r="DA35" s="150"/>
      <c r="DB35" s="150"/>
      <c r="DC35" s="150"/>
      <c r="DD35" s="150"/>
      <c r="DE35" s="150"/>
      <c r="DF35" s="150"/>
      <c r="DG35" s="150"/>
      <c r="DH35" s="150"/>
      <c r="DI35" s="150"/>
      <c r="DJ35" s="150"/>
      <c r="DK35" s="150"/>
      <c r="DL35" s="150"/>
      <c r="DM35" s="150"/>
      <c r="DN35" s="150"/>
      <c r="DO35" s="150"/>
      <c r="DP35" s="150"/>
      <c r="DQ35" s="150"/>
      <c r="DR35" s="150"/>
      <c r="DS35" s="150"/>
      <c r="DT35" s="150"/>
      <c r="DU35" s="150"/>
      <c r="DV35" s="150"/>
      <c r="DW35" s="150"/>
      <c r="DX35" s="150"/>
      <c r="DY35" s="150"/>
      <c r="DZ35" s="150"/>
      <c r="EA35" s="150"/>
      <c r="EB35" s="150"/>
      <c r="EC35" s="150"/>
      <c r="ED35" s="150"/>
      <c r="EE35" s="150"/>
      <c r="EF35" s="150"/>
      <c r="EG35" s="150"/>
      <c r="EH35" s="150"/>
      <c r="EI35" s="150"/>
      <c r="EJ35" s="150"/>
      <c r="EK35" s="150"/>
      <c r="EL35" s="150"/>
      <c r="EM35" s="150"/>
      <c r="EN35" s="150"/>
      <c r="EO35" s="150"/>
      <c r="EP35" s="150"/>
      <c r="EQ35" s="150"/>
      <c r="ER35" s="150"/>
      <c r="ES35" s="150"/>
      <c r="ET35" s="150"/>
      <c r="EU35" s="150"/>
      <c r="EV35" s="150"/>
      <c r="EW35" s="150"/>
      <c r="EX35" s="150"/>
      <c r="EY35" s="150"/>
      <c r="EZ35" s="150"/>
      <c r="FA35" s="150"/>
      <c r="FB35" s="150"/>
      <c r="FC35" s="150"/>
      <c r="FD35" s="150"/>
      <c r="FE35" s="150"/>
      <c r="FF35" s="150"/>
      <c r="FG35" s="150"/>
      <c r="FH35" s="150"/>
      <c r="FI35" s="150"/>
      <c r="FJ35" s="150"/>
      <c r="FK35" s="150"/>
      <c r="FL35" s="150"/>
      <c r="FM35" s="150"/>
      <c r="FN35" s="150"/>
      <c r="FO35" s="150"/>
      <c r="FP35" s="150"/>
      <c r="FQ35" s="150"/>
      <c r="FR35" s="150"/>
      <c r="FS35" s="150"/>
      <c r="FT35" s="150"/>
      <c r="FU35" s="150"/>
      <c r="FV35" s="150"/>
      <c r="FW35" s="150"/>
      <c r="FX35" s="150"/>
      <c r="FY35" s="150"/>
      <c r="FZ35" s="150"/>
      <c r="GA35" s="150"/>
      <c r="GB35" s="150"/>
      <c r="GC35" s="150"/>
      <c r="GD35" s="150"/>
      <c r="GE35" s="150"/>
      <c r="GF35" s="150"/>
      <c r="GG35" s="150"/>
      <c r="GH35" s="150"/>
      <c r="GI35" s="150"/>
      <c r="GJ35" s="150"/>
      <c r="GK35" s="150"/>
      <c r="GL35" s="150"/>
      <c r="GM35" s="150"/>
      <c r="GN35" s="150"/>
      <c r="GO35" s="150"/>
      <c r="GP35" s="150"/>
      <c r="GQ35" s="150"/>
      <c r="GR35" s="150"/>
      <c r="GS35" s="150"/>
      <c r="GT35" s="150"/>
      <c r="GU35" s="150"/>
      <c r="GV35" s="150"/>
      <c r="GW35" s="150"/>
      <c r="GX35" s="150"/>
      <c r="GY35" s="150"/>
      <c r="GZ35" s="150"/>
      <c r="HA35" s="150"/>
      <c r="HB35" s="150"/>
      <c r="HC35" s="150"/>
      <c r="HD35" s="150"/>
      <c r="HE35" s="150"/>
      <c r="HF35" s="150"/>
      <c r="HG35" s="150"/>
      <c r="HH35" s="150"/>
      <c r="HI35" s="150"/>
      <c r="HJ35" s="150"/>
      <c r="HK35" s="150"/>
      <c r="HL35" s="150"/>
    </row>
    <row r="36" spans="1:220" s="155" customFormat="1" ht="20.100000000000001" customHeight="1">
      <c r="A36" s="151"/>
      <c r="B36" s="199" t="s">
        <v>77</v>
      </c>
      <c r="C36" s="200">
        <v>15000</v>
      </c>
      <c r="D36" s="200">
        <v>18000</v>
      </c>
      <c r="E36" s="201">
        <v>22000</v>
      </c>
      <c r="F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  <c r="BR36" s="150"/>
      <c r="BS36" s="150"/>
      <c r="BT36" s="150"/>
      <c r="BU36" s="150"/>
      <c r="BV36" s="150"/>
      <c r="BW36" s="150"/>
      <c r="BX36" s="150"/>
      <c r="BY36" s="150"/>
      <c r="BZ36" s="150"/>
      <c r="CA36" s="150"/>
      <c r="CB36" s="150"/>
      <c r="CC36" s="150"/>
      <c r="CD36" s="150"/>
      <c r="CE36" s="150"/>
      <c r="CF36" s="150"/>
      <c r="CG36" s="150"/>
      <c r="CH36" s="150"/>
      <c r="CI36" s="150"/>
      <c r="CJ36" s="150"/>
      <c r="CK36" s="150"/>
      <c r="CL36" s="150"/>
      <c r="CM36" s="150"/>
      <c r="CN36" s="150"/>
      <c r="CO36" s="150"/>
      <c r="CP36" s="150"/>
      <c r="CQ36" s="150"/>
      <c r="CR36" s="150"/>
      <c r="CS36" s="150"/>
      <c r="CT36" s="150"/>
      <c r="CU36" s="150"/>
      <c r="CV36" s="150"/>
      <c r="CW36" s="150"/>
      <c r="CX36" s="150"/>
      <c r="CY36" s="150"/>
      <c r="CZ36" s="150"/>
      <c r="DA36" s="150"/>
      <c r="DB36" s="150"/>
      <c r="DC36" s="150"/>
      <c r="DD36" s="150"/>
      <c r="DE36" s="150"/>
      <c r="DF36" s="150"/>
      <c r="DG36" s="150"/>
      <c r="DH36" s="150"/>
      <c r="DI36" s="150"/>
      <c r="DJ36" s="150"/>
      <c r="DK36" s="150"/>
      <c r="DL36" s="150"/>
      <c r="DM36" s="150"/>
      <c r="DN36" s="150"/>
      <c r="DO36" s="150"/>
      <c r="DP36" s="150"/>
      <c r="DQ36" s="150"/>
      <c r="DR36" s="150"/>
      <c r="DS36" s="150"/>
      <c r="DT36" s="150"/>
      <c r="DU36" s="150"/>
      <c r="DV36" s="150"/>
      <c r="DW36" s="150"/>
      <c r="DX36" s="150"/>
      <c r="DY36" s="150"/>
      <c r="DZ36" s="150"/>
      <c r="EA36" s="150"/>
      <c r="EB36" s="150"/>
      <c r="EC36" s="150"/>
      <c r="ED36" s="150"/>
      <c r="EE36" s="150"/>
      <c r="EF36" s="150"/>
      <c r="EG36" s="150"/>
      <c r="EH36" s="150"/>
      <c r="EI36" s="150"/>
      <c r="EJ36" s="150"/>
      <c r="EK36" s="150"/>
      <c r="EL36" s="150"/>
      <c r="EM36" s="150"/>
      <c r="EN36" s="150"/>
      <c r="EO36" s="150"/>
      <c r="EP36" s="150"/>
      <c r="EQ36" s="150"/>
      <c r="ER36" s="150"/>
      <c r="ES36" s="150"/>
      <c r="ET36" s="150"/>
      <c r="EU36" s="150"/>
      <c r="EV36" s="150"/>
      <c r="EW36" s="150"/>
      <c r="EX36" s="150"/>
      <c r="EY36" s="150"/>
      <c r="EZ36" s="150"/>
      <c r="FA36" s="150"/>
      <c r="FB36" s="150"/>
      <c r="FC36" s="150"/>
      <c r="FD36" s="150"/>
      <c r="FE36" s="150"/>
      <c r="FF36" s="150"/>
      <c r="FG36" s="150"/>
      <c r="FH36" s="150"/>
      <c r="FI36" s="150"/>
      <c r="FJ36" s="150"/>
      <c r="FK36" s="150"/>
      <c r="FL36" s="150"/>
      <c r="FM36" s="150"/>
      <c r="FN36" s="150"/>
      <c r="FO36" s="150"/>
      <c r="FP36" s="150"/>
      <c r="FQ36" s="150"/>
      <c r="FR36" s="150"/>
      <c r="FS36" s="150"/>
      <c r="FT36" s="150"/>
      <c r="FU36" s="150"/>
      <c r="FV36" s="150"/>
      <c r="FW36" s="150"/>
      <c r="FX36" s="150"/>
      <c r="FY36" s="150"/>
      <c r="FZ36" s="150"/>
      <c r="GA36" s="150"/>
      <c r="GB36" s="150"/>
      <c r="GC36" s="150"/>
      <c r="GD36" s="150"/>
      <c r="GE36" s="150"/>
      <c r="GF36" s="150"/>
      <c r="GG36" s="150"/>
      <c r="GH36" s="150"/>
      <c r="GI36" s="150"/>
      <c r="GJ36" s="150"/>
      <c r="GK36" s="150"/>
      <c r="GL36" s="150"/>
      <c r="GM36" s="150"/>
      <c r="GN36" s="150"/>
      <c r="GO36" s="150"/>
      <c r="GP36" s="150"/>
      <c r="GQ36" s="150"/>
      <c r="GR36" s="150"/>
      <c r="GS36" s="150"/>
      <c r="GT36" s="150"/>
      <c r="GU36" s="150"/>
      <c r="GV36" s="150"/>
      <c r="GW36" s="150"/>
      <c r="GX36" s="150"/>
      <c r="GY36" s="150"/>
      <c r="GZ36" s="150"/>
      <c r="HA36" s="150"/>
      <c r="HB36" s="150"/>
      <c r="HC36" s="150"/>
      <c r="HD36" s="150"/>
      <c r="HE36" s="150"/>
      <c r="HF36" s="150"/>
      <c r="HG36" s="150"/>
      <c r="HH36" s="150"/>
      <c r="HI36" s="150"/>
      <c r="HJ36" s="150"/>
      <c r="HK36" s="150"/>
      <c r="HL36" s="150"/>
    </row>
    <row r="37" spans="1:220" s="155" customFormat="1" ht="20.100000000000001" customHeight="1" thickBot="1">
      <c r="A37" s="151"/>
      <c r="B37" s="202" t="s">
        <v>78</v>
      </c>
      <c r="C37" s="203">
        <v>400</v>
      </c>
      <c r="D37" s="203">
        <v>440</v>
      </c>
      <c r="E37" s="204">
        <v>480</v>
      </c>
      <c r="F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  <c r="BX37" s="150"/>
      <c r="BY37" s="150"/>
      <c r="BZ37" s="150"/>
      <c r="CA37" s="150"/>
      <c r="CB37" s="150"/>
      <c r="CC37" s="150"/>
      <c r="CD37" s="150"/>
      <c r="CE37" s="150"/>
      <c r="CF37" s="150"/>
      <c r="CG37" s="150"/>
      <c r="CH37" s="150"/>
      <c r="CI37" s="150"/>
      <c r="CJ37" s="150"/>
      <c r="CK37" s="150"/>
      <c r="CL37" s="150"/>
      <c r="CM37" s="150"/>
      <c r="CN37" s="150"/>
      <c r="CO37" s="150"/>
      <c r="CP37" s="150"/>
      <c r="CQ37" s="150"/>
      <c r="CR37" s="150"/>
      <c r="CS37" s="150"/>
      <c r="CT37" s="150"/>
      <c r="CU37" s="150"/>
      <c r="CV37" s="150"/>
      <c r="CW37" s="150"/>
      <c r="CX37" s="150"/>
      <c r="CY37" s="150"/>
      <c r="CZ37" s="150"/>
      <c r="DA37" s="150"/>
      <c r="DB37" s="150"/>
      <c r="DC37" s="150"/>
      <c r="DD37" s="150"/>
      <c r="DE37" s="150"/>
      <c r="DF37" s="150"/>
      <c r="DG37" s="150"/>
      <c r="DH37" s="150"/>
      <c r="DI37" s="150"/>
      <c r="DJ37" s="150"/>
      <c r="DK37" s="150"/>
      <c r="DL37" s="150"/>
      <c r="DM37" s="150"/>
      <c r="DN37" s="150"/>
      <c r="DO37" s="150"/>
      <c r="DP37" s="150"/>
      <c r="DQ37" s="150"/>
      <c r="DR37" s="150"/>
      <c r="DS37" s="150"/>
      <c r="DT37" s="150"/>
      <c r="DU37" s="150"/>
      <c r="DV37" s="150"/>
      <c r="DW37" s="150"/>
      <c r="DX37" s="150"/>
      <c r="DY37" s="150"/>
      <c r="DZ37" s="150"/>
      <c r="EA37" s="150"/>
      <c r="EB37" s="150"/>
      <c r="EC37" s="150"/>
      <c r="ED37" s="150"/>
      <c r="EE37" s="150"/>
      <c r="EF37" s="150"/>
      <c r="EG37" s="150"/>
      <c r="EH37" s="150"/>
      <c r="EI37" s="150"/>
      <c r="EJ37" s="150"/>
      <c r="EK37" s="150"/>
      <c r="EL37" s="150"/>
      <c r="EM37" s="150"/>
      <c r="EN37" s="150"/>
      <c r="EO37" s="150"/>
      <c r="EP37" s="150"/>
      <c r="EQ37" s="150"/>
      <c r="ER37" s="150"/>
      <c r="ES37" s="150"/>
      <c r="ET37" s="150"/>
      <c r="EU37" s="150"/>
      <c r="EV37" s="150"/>
      <c r="EW37" s="150"/>
      <c r="EX37" s="150"/>
      <c r="EY37" s="150"/>
      <c r="EZ37" s="150"/>
      <c r="FA37" s="150"/>
      <c r="FB37" s="150"/>
      <c r="FC37" s="150"/>
      <c r="FD37" s="150"/>
      <c r="FE37" s="150"/>
      <c r="FF37" s="150"/>
      <c r="FG37" s="150"/>
      <c r="FH37" s="150"/>
      <c r="FI37" s="150"/>
      <c r="FJ37" s="150"/>
      <c r="FK37" s="150"/>
      <c r="FL37" s="150"/>
      <c r="FM37" s="150"/>
      <c r="FN37" s="150"/>
      <c r="FO37" s="150"/>
      <c r="FP37" s="150"/>
      <c r="FQ37" s="150"/>
      <c r="FR37" s="150"/>
      <c r="FS37" s="150"/>
      <c r="FT37" s="150"/>
      <c r="FU37" s="150"/>
      <c r="FV37" s="150"/>
      <c r="FW37" s="150"/>
      <c r="FX37" s="150"/>
      <c r="FY37" s="150"/>
      <c r="FZ37" s="150"/>
      <c r="GA37" s="150"/>
      <c r="GB37" s="150"/>
      <c r="GC37" s="150"/>
      <c r="GD37" s="150"/>
      <c r="GE37" s="150"/>
      <c r="GF37" s="150"/>
      <c r="GG37" s="150"/>
      <c r="GH37" s="150"/>
      <c r="GI37" s="150"/>
      <c r="GJ37" s="150"/>
      <c r="GK37" s="150"/>
      <c r="GL37" s="150"/>
      <c r="GM37" s="150"/>
      <c r="GN37" s="150"/>
      <c r="GO37" s="150"/>
      <c r="GP37" s="150"/>
      <c r="GQ37" s="150"/>
      <c r="GR37" s="150"/>
      <c r="GS37" s="150"/>
      <c r="GT37" s="150"/>
      <c r="GU37" s="150"/>
      <c r="GV37" s="150"/>
      <c r="GW37" s="150"/>
      <c r="GX37" s="150"/>
      <c r="GY37" s="150"/>
      <c r="GZ37" s="150"/>
      <c r="HA37" s="150"/>
      <c r="HB37" s="150"/>
      <c r="HC37" s="150"/>
      <c r="HD37" s="150"/>
      <c r="HE37" s="150"/>
      <c r="HF37" s="150"/>
      <c r="HG37" s="150"/>
      <c r="HH37" s="150"/>
      <c r="HI37" s="150"/>
      <c r="HJ37" s="150"/>
      <c r="HK37" s="150"/>
      <c r="HL37" s="150"/>
    </row>
    <row r="38" spans="1:220" s="155" customFormat="1" ht="50.1" customHeight="1">
      <c r="A38" s="151"/>
      <c r="B38" s="150"/>
      <c r="C38" s="187"/>
      <c r="D38" s="187"/>
      <c r="E38" s="188"/>
      <c r="F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  <c r="BI38" s="150"/>
      <c r="BJ38" s="150"/>
      <c r="BK38" s="150"/>
      <c r="BL38" s="150"/>
      <c r="BM38" s="150"/>
      <c r="BN38" s="150"/>
      <c r="BO38" s="150"/>
      <c r="BP38" s="150"/>
      <c r="BQ38" s="150"/>
      <c r="BR38" s="150"/>
      <c r="BS38" s="150"/>
      <c r="BT38" s="150"/>
      <c r="BU38" s="150"/>
      <c r="BV38" s="150"/>
      <c r="BW38" s="150"/>
      <c r="BX38" s="150"/>
      <c r="BY38" s="150"/>
      <c r="BZ38" s="150"/>
      <c r="CA38" s="150"/>
      <c r="CB38" s="150"/>
      <c r="CC38" s="150"/>
      <c r="CD38" s="150"/>
      <c r="CE38" s="150"/>
      <c r="CF38" s="150"/>
      <c r="CG38" s="150"/>
      <c r="CH38" s="150"/>
      <c r="CI38" s="150"/>
      <c r="CJ38" s="150"/>
      <c r="CK38" s="150"/>
      <c r="CL38" s="150"/>
      <c r="CM38" s="150"/>
      <c r="CN38" s="150"/>
      <c r="CO38" s="150"/>
      <c r="CP38" s="150"/>
      <c r="CQ38" s="150"/>
      <c r="CR38" s="150"/>
      <c r="CS38" s="150"/>
      <c r="CT38" s="150"/>
      <c r="CU38" s="150"/>
      <c r="CV38" s="150"/>
      <c r="CW38" s="150"/>
      <c r="CX38" s="150"/>
      <c r="CY38" s="150"/>
      <c r="CZ38" s="150"/>
      <c r="DA38" s="150"/>
      <c r="DB38" s="150"/>
      <c r="DC38" s="150"/>
      <c r="DD38" s="150"/>
      <c r="DE38" s="150"/>
      <c r="DF38" s="150"/>
      <c r="DG38" s="150"/>
      <c r="DH38" s="150"/>
      <c r="DI38" s="150"/>
      <c r="DJ38" s="150"/>
      <c r="DK38" s="150"/>
      <c r="DL38" s="150"/>
      <c r="DM38" s="150"/>
      <c r="DN38" s="150"/>
      <c r="DO38" s="150"/>
      <c r="DP38" s="150"/>
      <c r="DQ38" s="150"/>
      <c r="DR38" s="150"/>
      <c r="DS38" s="150"/>
      <c r="DT38" s="150"/>
      <c r="DU38" s="150"/>
      <c r="DV38" s="150"/>
      <c r="DW38" s="150"/>
      <c r="DX38" s="150"/>
      <c r="DY38" s="150"/>
      <c r="DZ38" s="150"/>
      <c r="EA38" s="150"/>
      <c r="EB38" s="150"/>
      <c r="EC38" s="150"/>
      <c r="ED38" s="150"/>
      <c r="EE38" s="150"/>
      <c r="EF38" s="150"/>
      <c r="EG38" s="150"/>
      <c r="EH38" s="150"/>
      <c r="EI38" s="150"/>
      <c r="EJ38" s="150"/>
      <c r="EK38" s="150"/>
      <c r="EL38" s="150"/>
      <c r="EM38" s="150"/>
      <c r="EN38" s="150"/>
      <c r="EO38" s="150"/>
      <c r="EP38" s="150"/>
      <c r="EQ38" s="150"/>
      <c r="ER38" s="150"/>
      <c r="ES38" s="150"/>
      <c r="ET38" s="150"/>
      <c r="EU38" s="150"/>
      <c r="EV38" s="150"/>
      <c r="EW38" s="150"/>
      <c r="EX38" s="150"/>
      <c r="EY38" s="150"/>
      <c r="EZ38" s="150"/>
      <c r="FA38" s="150"/>
      <c r="FB38" s="150"/>
      <c r="FC38" s="150"/>
      <c r="FD38" s="150"/>
      <c r="FE38" s="150"/>
      <c r="FF38" s="150"/>
      <c r="FG38" s="150"/>
      <c r="FH38" s="150"/>
      <c r="FI38" s="150"/>
      <c r="FJ38" s="150"/>
      <c r="FK38" s="150"/>
      <c r="FL38" s="150"/>
      <c r="FM38" s="150"/>
      <c r="FN38" s="150"/>
      <c r="FO38" s="150"/>
      <c r="FP38" s="150"/>
      <c r="FQ38" s="150"/>
      <c r="FR38" s="150"/>
      <c r="FS38" s="150"/>
      <c r="FT38" s="150"/>
      <c r="FU38" s="150"/>
      <c r="FV38" s="150"/>
      <c r="FW38" s="150"/>
      <c r="FX38" s="150"/>
      <c r="FY38" s="150"/>
      <c r="FZ38" s="150"/>
      <c r="GA38" s="150"/>
      <c r="GB38" s="150"/>
      <c r="GC38" s="150"/>
      <c r="GD38" s="150"/>
      <c r="GE38" s="150"/>
      <c r="GF38" s="150"/>
      <c r="GG38" s="150"/>
      <c r="GH38" s="150"/>
      <c r="GI38" s="150"/>
      <c r="GJ38" s="150"/>
      <c r="GK38" s="150"/>
      <c r="GL38" s="150"/>
      <c r="GM38" s="150"/>
      <c r="GN38" s="150"/>
      <c r="GO38" s="150"/>
      <c r="GP38" s="150"/>
      <c r="GQ38" s="150"/>
      <c r="GR38" s="150"/>
      <c r="GS38" s="150"/>
      <c r="GT38" s="150"/>
      <c r="GU38" s="150"/>
      <c r="GV38" s="150"/>
      <c r="GW38" s="150"/>
      <c r="GX38" s="150"/>
      <c r="GY38" s="150"/>
      <c r="GZ38" s="150"/>
      <c r="HA38" s="150"/>
      <c r="HB38" s="150"/>
      <c r="HC38" s="150"/>
      <c r="HD38" s="150"/>
      <c r="HE38" s="150"/>
      <c r="HF38" s="150"/>
      <c r="HG38" s="150"/>
      <c r="HH38" s="150"/>
      <c r="HI38" s="150"/>
      <c r="HJ38" s="150"/>
      <c r="HK38" s="150"/>
      <c r="HL38" s="150"/>
    </row>
    <row r="39" spans="1:220" s="150" customFormat="1" ht="50.1" customHeight="1">
      <c r="A39" s="151"/>
      <c r="C39" s="187"/>
      <c r="D39" s="187"/>
      <c r="E39" s="188"/>
      <c r="G39" s="155"/>
    </row>
    <row r="40" spans="1:220" s="150" customFormat="1" ht="50.1" customHeight="1">
      <c r="A40" s="151"/>
      <c r="C40" s="187"/>
      <c r="D40" s="187"/>
      <c r="E40" s="188"/>
      <c r="G40" s="155"/>
    </row>
    <row r="41" spans="1:220" s="150" customFormat="1" ht="50.1" customHeight="1">
      <c r="A41" s="151"/>
      <c r="C41" s="179"/>
      <c r="E41" s="154"/>
      <c r="G41" s="155"/>
    </row>
    <row r="42" spans="1:220" s="150" customFormat="1" ht="50.1" customHeight="1">
      <c r="A42" s="151"/>
      <c r="C42" s="179"/>
      <c r="E42" s="154"/>
      <c r="G42" s="155"/>
    </row>
    <row r="43" spans="1:220" s="150" customFormat="1" ht="50.1" customHeight="1">
      <c r="A43" s="151"/>
      <c r="C43" s="179"/>
      <c r="E43" s="154"/>
      <c r="G43" s="155"/>
    </row>
    <row r="44" spans="1:220" s="150" customFormat="1" ht="50.1" customHeight="1">
      <c r="A44" s="151"/>
      <c r="C44" s="179"/>
      <c r="E44" s="154"/>
      <c r="G44" s="155"/>
    </row>
    <row r="45" spans="1:220" s="150" customFormat="1" ht="50.1" customHeight="1">
      <c r="A45" s="151"/>
      <c r="C45" s="179"/>
      <c r="E45" s="154"/>
      <c r="G45" s="155"/>
    </row>
    <row r="46" spans="1:220" s="150" customFormat="1" ht="50.1" customHeight="1">
      <c r="A46" s="151"/>
      <c r="C46" s="179"/>
      <c r="E46" s="154"/>
      <c r="G46" s="155"/>
    </row>
    <row r="47" spans="1:220" s="150" customFormat="1" ht="50.1" customHeight="1">
      <c r="A47" s="151"/>
      <c r="C47" s="179"/>
      <c r="E47" s="154"/>
      <c r="G47" s="155"/>
    </row>
    <row r="48" spans="1:220" s="150" customFormat="1" ht="50.1" customHeight="1">
      <c r="A48" s="151"/>
      <c r="C48" s="179"/>
      <c r="E48" s="154"/>
      <c r="G48" s="155"/>
    </row>
    <row r="49" spans="1:7" s="150" customFormat="1" ht="50.1" customHeight="1">
      <c r="A49" s="151"/>
      <c r="C49" s="179"/>
      <c r="E49" s="154"/>
      <c r="G49" s="155"/>
    </row>
    <row r="50" spans="1:7" s="150" customFormat="1" ht="50.1" customHeight="1">
      <c r="A50" s="151"/>
      <c r="C50" s="179"/>
      <c r="E50" s="154"/>
      <c r="G50" s="155"/>
    </row>
    <row r="51" spans="1:7" s="150" customFormat="1" ht="50.1" customHeight="1">
      <c r="A51" s="151"/>
      <c r="C51" s="179"/>
      <c r="E51" s="154"/>
      <c r="G51" s="155"/>
    </row>
    <row r="52" spans="1:7" s="150" customFormat="1" ht="50.1" customHeight="1">
      <c r="A52" s="151"/>
      <c r="C52" s="179"/>
      <c r="E52" s="154"/>
      <c r="G52" s="155"/>
    </row>
    <row r="53" spans="1:7" s="150" customFormat="1" ht="50.1" customHeight="1">
      <c r="A53" s="151"/>
      <c r="C53" s="179"/>
      <c r="E53" s="154"/>
      <c r="G53" s="155"/>
    </row>
    <row r="54" spans="1:7" s="150" customFormat="1" ht="50.1" customHeight="1">
      <c r="A54" s="151"/>
      <c r="C54" s="179"/>
      <c r="E54" s="154"/>
      <c r="G54" s="155"/>
    </row>
    <row r="55" spans="1:7" ht="50.1" customHeight="1"/>
    <row r="56" spans="1:7" ht="50.1" customHeight="1"/>
    <row r="57" spans="1:7" ht="50.1" customHeight="1"/>
    <row r="58" spans="1:7" ht="50.1" customHeight="1"/>
    <row r="59" spans="1:7" ht="50.1" customHeight="1"/>
    <row r="60" spans="1:7" ht="50.1" customHeight="1"/>
    <row r="61" spans="1:7" ht="50.1" customHeight="1"/>
    <row r="62" spans="1:7" ht="50.1" customHeight="1"/>
    <row r="63" spans="1:7" ht="50.1" customHeight="1"/>
    <row r="64" spans="1:7" ht="50.1" customHeight="1"/>
    <row r="65" ht="50.1" customHeight="1"/>
    <row r="66" ht="50.1" customHeight="1"/>
    <row r="67" ht="50.1" customHeight="1"/>
    <row r="68" ht="50.1" customHeight="1"/>
    <row r="69" ht="50.1" customHeight="1"/>
    <row r="70" ht="50.1" customHeight="1"/>
    <row r="71" ht="50.1" customHeight="1"/>
    <row r="72" ht="50.1" customHeight="1"/>
    <row r="73" ht="50.1" customHeight="1"/>
    <row r="74" ht="50.1" customHeight="1"/>
    <row r="75" ht="50.1" customHeight="1"/>
    <row r="76" ht="50.1" customHeight="1"/>
    <row r="77" ht="50.1" customHeight="1"/>
    <row r="78" ht="50.1" customHeight="1"/>
    <row r="79" ht="50.1" customHeight="1"/>
    <row r="80" ht="50.1" customHeight="1"/>
    <row r="81" ht="50.1" customHeight="1"/>
    <row r="82" ht="50.1" customHeight="1"/>
    <row r="83" ht="50.1" customHeight="1"/>
    <row r="84" ht="50.1" customHeight="1"/>
    <row r="85" ht="50.1" customHeight="1"/>
    <row r="86" ht="50.1" customHeight="1"/>
    <row r="87" ht="50.1" customHeight="1"/>
    <row r="88" ht="50.1" customHeight="1"/>
    <row r="89" ht="50.1" customHeight="1"/>
    <row r="90" ht="50.1" customHeight="1"/>
    <row r="91" ht="50.1" customHeight="1"/>
    <row r="92" ht="50.1" customHeight="1"/>
    <row r="93" ht="50.1" customHeight="1"/>
    <row r="94" ht="50.1" customHeight="1"/>
    <row r="95" ht="50.1" customHeight="1"/>
    <row r="96" ht="50.1" customHeight="1"/>
    <row r="97" ht="50.1" customHeight="1"/>
    <row r="98" ht="50.1" customHeight="1"/>
    <row r="99" ht="50.1" customHeight="1"/>
    <row r="100" ht="50.1" customHeight="1"/>
    <row r="101" ht="50.1" customHeight="1"/>
    <row r="102" ht="50.1" customHeight="1"/>
    <row r="103" ht="50.1" customHeight="1"/>
    <row r="104" ht="50.1" customHeight="1"/>
    <row r="105" ht="50.1" customHeight="1"/>
    <row r="106" ht="50.1" customHeight="1"/>
    <row r="107" ht="50.1" customHeight="1"/>
    <row r="108" ht="50.1" customHeight="1"/>
    <row r="109" ht="50.1" customHeight="1"/>
    <row r="110" ht="50.1" customHeight="1"/>
    <row r="111" ht="50.1" customHeight="1"/>
    <row r="112" ht="50.1" customHeight="1"/>
    <row r="113" ht="50.1" customHeight="1"/>
    <row r="114" ht="50.1" customHeight="1"/>
    <row r="115" ht="50.1" customHeight="1"/>
    <row r="116" ht="50.1" customHeight="1"/>
    <row r="117" ht="50.1" customHeight="1"/>
    <row r="118" ht="50.1" customHeight="1"/>
    <row r="119" ht="50.1" customHeight="1"/>
    <row r="120" ht="50.1" customHeight="1"/>
    <row r="121" ht="50.1" customHeight="1"/>
    <row r="122" ht="50.1" customHeight="1"/>
    <row r="123" ht="50.1" customHeight="1"/>
    <row r="124" ht="50.1" customHeight="1"/>
    <row r="125" ht="50.1" customHeight="1"/>
    <row r="126" ht="50.1" customHeight="1"/>
    <row r="127" ht="50.1" customHeight="1"/>
    <row r="128" ht="50.1" customHeight="1"/>
    <row r="129" ht="50.1" customHeight="1"/>
    <row r="130" ht="50.1" customHeight="1"/>
    <row r="131" ht="50.1" customHeight="1"/>
    <row r="132" ht="50.1" customHeight="1"/>
    <row r="133" ht="50.1" customHeight="1"/>
    <row r="134" ht="50.1" customHeight="1"/>
    <row r="135" ht="50.1" customHeight="1"/>
    <row r="136" ht="50.1" customHeight="1"/>
    <row r="137" ht="50.1" customHeight="1"/>
    <row r="138" ht="50.1" customHeight="1"/>
    <row r="139" ht="50.1" customHeight="1"/>
  </sheetData>
  <mergeCells count="6">
    <mergeCell ref="B9:B15"/>
    <mergeCell ref="E9:E15"/>
    <mergeCell ref="B23:B26"/>
    <mergeCell ref="E23:E26"/>
    <mergeCell ref="E16:E22"/>
    <mergeCell ref="B16:B22"/>
  </mergeCells>
  <pageMargins left="0.25" right="0.25" top="0.14000000000000001" bottom="1.24" header="0.12" footer="1.22"/>
  <pageSetup paperSize="5" scale="59" orientation="portrait" r:id="rId1"/>
  <headerFooter>
    <oddFooter>&amp;C&amp;"Helvetica Neue,Regular"&amp;12&amp;K000000&amp;P</oddFooter>
  </headerFooter>
  <rowBreaks count="1" manualBreakCount="1">
    <brk id="3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PAPA</vt:lpstr>
      <vt:lpstr>RESUMEN </vt:lpstr>
      <vt:lpstr>PAPA!Área_de_impresión</vt:lpstr>
      <vt:lpstr>'RESUMEN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cp:lastPrinted>2023-03-15T15:22:23Z</cp:lastPrinted>
  <dcterms:created xsi:type="dcterms:W3CDTF">2020-11-27T12:49:26Z</dcterms:created>
  <dcterms:modified xsi:type="dcterms:W3CDTF">2023-04-04T20:58:50Z</dcterms:modified>
</cp:coreProperties>
</file>