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HILE CHICO\"/>
    </mc:Choice>
  </mc:AlternateContent>
  <bookViews>
    <workbookView xWindow="0" yWindow="0" windowWidth="19170" windowHeight="11520"/>
  </bookViews>
  <sheets>
    <sheet name="PAP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C83" i="1" s="1"/>
  <c r="G54" i="1"/>
  <c r="G52" i="1"/>
  <c r="G51" i="1"/>
  <c r="G50" i="1"/>
  <c r="G48" i="1"/>
  <c r="G47" i="1"/>
  <c r="G46" i="1"/>
  <c r="G44" i="1"/>
  <c r="G55" i="1" s="1"/>
  <c r="C82" i="1" s="1"/>
  <c r="G39" i="1"/>
  <c r="G38" i="1"/>
  <c r="G36" i="1"/>
  <c r="G35" i="1"/>
  <c r="G34" i="1"/>
  <c r="G24" i="1"/>
  <c r="G23" i="1"/>
  <c r="G22" i="1"/>
  <c r="G21" i="1"/>
  <c r="G40" i="1" l="1"/>
  <c r="C81" i="1" s="1"/>
  <c r="G25" i="1"/>
  <c r="C79" i="1" s="1"/>
  <c r="G30" i="1"/>
  <c r="C80" i="1" s="1"/>
  <c r="G12" i="1" l="1"/>
  <c r="G65" i="1" s="1"/>
  <c r="G62" i="1" l="1"/>
  <c r="G63" i="1" s="1"/>
  <c r="G64" i="1" l="1"/>
  <c r="D90" i="1" s="1"/>
  <c r="C84" i="1"/>
  <c r="G66" i="1"/>
  <c r="C90" i="1"/>
  <c r="E90" i="1"/>
  <c r="C85" i="1" l="1"/>
  <c r="D84" i="1"/>
  <c r="D82" i="1" l="1"/>
  <c r="D79" i="1"/>
  <c r="D83" i="1"/>
  <c r="D81" i="1"/>
  <c r="D85" i="1" l="1"/>
</calcChain>
</file>

<file path=xl/sharedStrings.xml><?xml version="1.0" encoding="utf-8"?>
<sst xmlns="http://schemas.openxmlformats.org/spreadsheetml/2006/main" count="151" uniqueCount="105">
  <si>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</si>
  <si>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</si>
  <si>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</si>
  <si>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</si>
  <si>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</si>
  <si>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</si>
  <si>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</si>
  <si>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</si>
  <si>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</si>
  <si>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</si>
  <si>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</si>
  <si>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</si>
  <si>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</si>
  <si>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</si>
  <si>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</si>
  <si>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</si>
  <si>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</si>
  <si>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</si>
  <si>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</si>
  <si>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</si>
  <si>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</si>
  <si>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</si>
  <si>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</si>
  <si>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</si>
  <si>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</si>
  <si>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</si>
  <si>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</si>
  <si>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</si>
  <si>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</si>
  <si>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</si>
  <si>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</si>
  <si>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</si>
  <si>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</si>
  <si>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</si>
  <si>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</si>
  <si>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</si>
  <si>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</si>
  <si>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</si>
  <si>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</si>
  <si>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</si>
  <si>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</si>
  <si>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</si>
  <si>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</si>
  <si>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</si>
  <si>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</si>
  <si>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</si>
  <si>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</si>
  <si>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</si>
  <si>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</si>
  <si>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</si>
  <si>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</si>
  <si>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</si>
  <si>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</si>
  <si>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</si>
  <si>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</si>
  <si>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</si>
  <si>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</si>
  <si>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</si>
  <si>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</si>
  <si>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</si>
  <si>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</si>
  <si>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</si>
  <si>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</si>
  <si>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AYSEN</t>
  </si>
  <si>
    <t>PRECIO ESPERADO ($)</t>
  </si>
  <si>
    <t>CHILE CHICO</t>
  </si>
  <si>
    <t>MARZO</t>
  </si>
  <si>
    <t>LOCAL</t>
  </si>
  <si>
    <t>RENDIMIENTO (100 M2.)</t>
  </si>
  <si>
    <t>COSTOS DIRECTOS DE PRODUCCIÓN POR 100 M2(INCLUYE IVA)</t>
  </si>
  <si>
    <t>PAPA</t>
  </si>
  <si>
    <t>DESIREE</t>
  </si>
  <si>
    <t>SEPTIEMBRE - MARZO</t>
  </si>
  <si>
    <t>siembra</t>
  </si>
  <si>
    <t>SEPT</t>
  </si>
  <si>
    <t>cosecha</t>
  </si>
  <si>
    <t>Riegos (4)</t>
  </si>
  <si>
    <t>OCT-MARZO</t>
  </si>
  <si>
    <t>Embalage y carga</t>
  </si>
  <si>
    <t>Aradura</t>
  </si>
  <si>
    <t>Sept</t>
  </si>
  <si>
    <t>Rastraje</t>
  </si>
  <si>
    <t>Oct.</t>
  </si>
  <si>
    <t>Aplicación Fertilizante</t>
  </si>
  <si>
    <t>Nov.</t>
  </si>
  <si>
    <t>aporca</t>
  </si>
  <si>
    <t>Oct</t>
  </si>
  <si>
    <t>Acequiadura</t>
  </si>
  <si>
    <t>semillas</t>
  </si>
  <si>
    <t>FERTILIZANTE</t>
  </si>
  <si>
    <t xml:space="preserve"> </t>
  </si>
  <si>
    <t>Urea</t>
  </si>
  <si>
    <t>Superfosfato triple</t>
  </si>
  <si>
    <t>Muriato de potasio</t>
  </si>
  <si>
    <t>sacos</t>
  </si>
  <si>
    <t>unidades</t>
  </si>
  <si>
    <t>feb</t>
  </si>
  <si>
    <t>Asufre ventilado</t>
  </si>
  <si>
    <t>Sep-Oct</t>
  </si>
  <si>
    <t>sulfato de cobre</t>
  </si>
  <si>
    <t>Oct-Dic</t>
  </si>
  <si>
    <t>herbicida</t>
  </si>
  <si>
    <t>herbadox</t>
  </si>
  <si>
    <t>Lt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</si>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</sst>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49" fontId="8" fillId="2" borderId="57" xfId="0" applyNumberFormat="1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/>
    </xf>
    <xf numFmtId="49" fontId="8" fillId="2" borderId="57" xfId="0" applyNumberFormat="1" applyFont="1" applyFill="1" applyBorder="1" applyAlignment="1">
      <alignment horizontal="left"/>
    </xf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49" fontId="1" fillId="0" borderId="58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9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5703125" style="1" bestFit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70</v>
      </c>
      <c r="D9" s="8"/>
      <c r="E9" s="144" t="s">
        <v>68</v>
      </c>
      <c r="F9" s="145"/>
      <c r="G9" s="9">
        <v>20000</v>
      </c>
    </row>
    <row r="10" spans="1:7" ht="38.25" customHeight="1" x14ac:dyDescent="0.25">
      <c r="A10" s="5"/>
      <c r="B10" s="10" t="s">
        <v>1</v>
      </c>
      <c r="C10" s="128" t="s">
        <v>71</v>
      </c>
      <c r="D10" s="11"/>
      <c r="E10" s="142" t="s">
        <v>2</v>
      </c>
      <c r="F10" s="143"/>
      <c r="G10" s="12" t="s">
        <v>72</v>
      </c>
    </row>
    <row r="11" spans="1:7" ht="18" customHeight="1" x14ac:dyDescent="0.25">
      <c r="A11" s="5"/>
      <c r="B11" s="10" t="s">
        <v>3</v>
      </c>
      <c r="C11" s="12" t="s">
        <v>4</v>
      </c>
      <c r="D11" s="11"/>
      <c r="E11" s="142" t="s">
        <v>64</v>
      </c>
      <c r="F11" s="143"/>
      <c r="G11" s="13">
        <v>700</v>
      </c>
    </row>
    <row r="12" spans="1:7" ht="11.25" customHeight="1" x14ac:dyDescent="0.25">
      <c r="A12" s="5"/>
      <c r="B12" s="10" t="s">
        <v>5</v>
      </c>
      <c r="C12" s="14" t="s">
        <v>63</v>
      </c>
      <c r="D12" s="11"/>
      <c r="E12" s="15" t="s">
        <v>6</v>
      </c>
      <c r="F12" s="16"/>
      <c r="G12" s="17">
        <f>(G9*G11)</f>
        <v>14000000</v>
      </c>
    </row>
    <row r="13" spans="1:7" ht="11.25" customHeight="1" x14ac:dyDescent="0.25">
      <c r="A13" s="5"/>
      <c r="B13" s="10" t="s">
        <v>7</v>
      </c>
      <c r="C13" s="12" t="s">
        <v>65</v>
      </c>
      <c r="D13" s="11"/>
      <c r="E13" s="142" t="s">
        <v>8</v>
      </c>
      <c r="F13" s="143"/>
      <c r="G13" s="12" t="s">
        <v>67</v>
      </c>
    </row>
    <row r="14" spans="1:7" ht="13.5" customHeight="1" x14ac:dyDescent="0.25">
      <c r="A14" s="5"/>
      <c r="B14" s="10" t="s">
        <v>9</v>
      </c>
      <c r="C14" s="12" t="s">
        <v>65</v>
      </c>
      <c r="D14" s="11"/>
      <c r="E14" s="142" t="s">
        <v>10</v>
      </c>
      <c r="F14" s="143"/>
      <c r="G14" s="12" t="s">
        <v>66</v>
      </c>
    </row>
    <row r="15" spans="1:7" ht="25.5" customHeight="1" x14ac:dyDescent="0.25">
      <c r="A15" s="5"/>
      <c r="B15" s="10" t="s">
        <v>11</v>
      </c>
      <c r="C15" s="129">
        <v>44986</v>
      </c>
      <c r="D15" s="11"/>
      <c r="E15" s="146" t="s">
        <v>12</v>
      </c>
      <c r="F15" s="147"/>
      <c r="G15" s="14" t="s">
        <v>13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8" t="s">
        <v>69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15</v>
      </c>
      <c r="C20" s="30" t="s">
        <v>16</v>
      </c>
      <c r="D20" s="30" t="s">
        <v>17</v>
      </c>
      <c r="E20" s="30" t="s">
        <v>18</v>
      </c>
      <c r="F20" s="30" t="s">
        <v>19</v>
      </c>
      <c r="G20" s="30" t="s">
        <v>20</v>
      </c>
    </row>
    <row r="21" spans="1:7" ht="12.75" customHeight="1" x14ac:dyDescent="0.25">
      <c r="A21" s="23"/>
      <c r="B21" s="127" t="s">
        <v>73</v>
      </c>
      <c r="C21" s="31" t="s">
        <v>21</v>
      </c>
      <c r="D21" s="126">
        <v>2</v>
      </c>
      <c r="E21" s="31" t="s">
        <v>74</v>
      </c>
      <c r="F21" s="125">
        <v>25000</v>
      </c>
      <c r="G21" s="125">
        <f>D21*F21</f>
        <v>50000</v>
      </c>
    </row>
    <row r="22" spans="1:7" ht="25.5" customHeight="1" x14ac:dyDescent="0.25">
      <c r="A22" s="23"/>
      <c r="B22" s="127" t="s">
        <v>75</v>
      </c>
      <c r="C22" s="31" t="s">
        <v>21</v>
      </c>
      <c r="D22" s="126">
        <v>12</v>
      </c>
      <c r="E22" s="31" t="s">
        <v>66</v>
      </c>
      <c r="F22" s="125">
        <v>25000</v>
      </c>
      <c r="G22" s="125">
        <f>D22*F22</f>
        <v>300000</v>
      </c>
    </row>
    <row r="23" spans="1:7" ht="12.75" customHeight="1" x14ac:dyDescent="0.25">
      <c r="A23" s="23"/>
      <c r="B23" s="127" t="s">
        <v>76</v>
      </c>
      <c r="C23" s="31" t="s">
        <v>21</v>
      </c>
      <c r="D23" s="126">
        <v>12</v>
      </c>
      <c r="E23" s="31" t="s">
        <v>77</v>
      </c>
      <c r="F23" s="125">
        <v>25000</v>
      </c>
      <c r="G23" s="125">
        <f>D23*F23</f>
        <v>300000</v>
      </c>
    </row>
    <row r="24" spans="1:7" ht="12.75" customHeight="1" x14ac:dyDescent="0.25">
      <c r="A24" s="23"/>
      <c r="B24" s="127" t="s">
        <v>78</v>
      </c>
      <c r="C24" s="31" t="s">
        <v>21</v>
      </c>
      <c r="D24" s="126">
        <v>4</v>
      </c>
      <c r="E24" s="31" t="s">
        <v>66</v>
      </c>
      <c r="F24" s="125">
        <v>25000</v>
      </c>
      <c r="G24" s="125">
        <f>D24*F24</f>
        <v>100000</v>
      </c>
    </row>
    <row r="25" spans="1:7" ht="12.75" customHeight="1" x14ac:dyDescent="0.25">
      <c r="A25" s="78"/>
      <c r="B25" s="32" t="s">
        <v>22</v>
      </c>
      <c r="C25" s="33"/>
      <c r="D25" s="33"/>
      <c r="E25" s="33"/>
      <c r="F25" s="34"/>
      <c r="G25" s="35">
        <f>+G21+G22+G23+G24</f>
        <v>750000</v>
      </c>
    </row>
    <row r="26" spans="1:7" ht="12" customHeight="1" x14ac:dyDescent="0.25">
      <c r="A26" s="2"/>
      <c r="B26" s="24"/>
      <c r="C26" s="26"/>
      <c r="D26" s="26"/>
      <c r="E26" s="26"/>
      <c r="F26" s="36"/>
      <c r="G26" s="36"/>
    </row>
    <row r="27" spans="1:7" ht="12" customHeight="1" x14ac:dyDescent="0.25">
      <c r="A27" s="5"/>
      <c r="B27" s="37" t="s">
        <v>23</v>
      </c>
      <c r="C27" s="38"/>
      <c r="D27" s="39"/>
      <c r="E27" s="39"/>
      <c r="F27" s="40"/>
      <c r="G27" s="40"/>
    </row>
    <row r="28" spans="1:7" ht="24" customHeight="1" x14ac:dyDescent="0.25">
      <c r="A28" s="5"/>
      <c r="B28" s="41" t="s">
        <v>15</v>
      </c>
      <c r="C28" s="42" t="s">
        <v>16</v>
      </c>
      <c r="D28" s="42" t="s">
        <v>17</v>
      </c>
      <c r="E28" s="41" t="s">
        <v>18</v>
      </c>
      <c r="F28" s="42" t="s">
        <v>19</v>
      </c>
      <c r="G28" s="41" t="s">
        <v>20</v>
      </c>
    </row>
    <row r="29" spans="1:7" ht="12" customHeight="1" x14ac:dyDescent="0.25">
      <c r="A29" s="5"/>
      <c r="B29" s="43"/>
      <c r="C29" s="44"/>
      <c r="D29" s="44"/>
      <c r="E29" s="44"/>
      <c r="F29" s="123"/>
      <c r="G29" s="123"/>
    </row>
    <row r="30" spans="1:7" ht="12" customHeight="1" x14ac:dyDescent="0.25">
      <c r="A30" s="5"/>
      <c r="B30" s="45" t="s">
        <v>24</v>
      </c>
      <c r="C30" s="46"/>
      <c r="D30" s="46"/>
      <c r="E30" s="46"/>
      <c r="F30" s="47"/>
      <c r="G30" s="124">
        <f>SUM(G29)</f>
        <v>0</v>
      </c>
    </row>
    <row r="31" spans="1:7" ht="12" customHeight="1" x14ac:dyDescent="0.25">
      <c r="A31" s="2"/>
      <c r="B31" s="48"/>
      <c r="C31" s="49"/>
      <c r="D31" s="49"/>
      <c r="E31" s="49"/>
      <c r="F31" s="50"/>
      <c r="G31" s="50"/>
    </row>
    <row r="32" spans="1:7" ht="12" customHeight="1" x14ac:dyDescent="0.25">
      <c r="A32" s="5"/>
      <c r="B32" s="37" t="s">
        <v>25</v>
      </c>
      <c r="C32" s="38"/>
      <c r="D32" s="39"/>
      <c r="E32" s="39"/>
      <c r="F32" s="40"/>
      <c r="G32" s="40"/>
    </row>
    <row r="33" spans="1:7" ht="24" customHeight="1" x14ac:dyDescent="0.25">
      <c r="A33" s="5"/>
      <c r="B33" s="51" t="s">
        <v>15</v>
      </c>
      <c r="C33" s="51" t="s">
        <v>16</v>
      </c>
      <c r="D33" s="51" t="s">
        <v>17</v>
      </c>
      <c r="E33" s="51" t="s">
        <v>18</v>
      </c>
      <c r="F33" s="52" t="s">
        <v>19</v>
      </c>
      <c r="G33" s="51" t="s">
        <v>20</v>
      </c>
    </row>
    <row r="34" spans="1:7" ht="12.75" customHeight="1" x14ac:dyDescent="0.25">
      <c r="A34" s="23"/>
      <c r="B34" s="127" t="s">
        <v>79</v>
      </c>
      <c r="C34" s="31" t="s">
        <v>26</v>
      </c>
      <c r="D34" s="126">
        <v>1</v>
      </c>
      <c r="E34" s="31" t="s">
        <v>80</v>
      </c>
      <c r="F34" s="125">
        <v>160000</v>
      </c>
      <c r="G34" s="125">
        <f>D34*F34</f>
        <v>160000</v>
      </c>
    </row>
    <row r="35" spans="1:7" ht="12.75" customHeight="1" x14ac:dyDescent="0.25">
      <c r="A35" s="23"/>
      <c r="B35" s="127" t="s">
        <v>81</v>
      </c>
      <c r="C35" s="31" t="s">
        <v>26</v>
      </c>
      <c r="D35" s="126">
        <v>1</v>
      </c>
      <c r="E35" s="31" t="s">
        <v>82</v>
      </c>
      <c r="F35" s="125">
        <v>160000</v>
      </c>
      <c r="G35" s="125">
        <f>D35*F35</f>
        <v>160000</v>
      </c>
    </row>
    <row r="36" spans="1:7" ht="12.75" customHeight="1" x14ac:dyDescent="0.25">
      <c r="A36" s="23"/>
      <c r="B36" s="127" t="s">
        <v>83</v>
      </c>
      <c r="C36" s="31" t="s">
        <v>26</v>
      </c>
      <c r="D36" s="126">
        <v>0.5</v>
      </c>
      <c r="E36" s="31" t="s">
        <v>84</v>
      </c>
      <c r="F36" s="125">
        <v>160000</v>
      </c>
      <c r="G36" s="125">
        <f>D36*F36</f>
        <v>80000</v>
      </c>
    </row>
    <row r="37" spans="1:7" ht="12.75" customHeight="1" x14ac:dyDescent="0.25">
      <c r="A37" s="23"/>
      <c r="B37" s="127" t="s">
        <v>73</v>
      </c>
      <c r="C37" s="31" t="s">
        <v>26</v>
      </c>
      <c r="D37" s="126">
        <v>1</v>
      </c>
      <c r="E37" s="31" t="s">
        <v>74</v>
      </c>
      <c r="F37" s="125">
        <v>100000</v>
      </c>
      <c r="G37" s="125">
        <v>100000</v>
      </c>
    </row>
    <row r="38" spans="1:7" ht="12.75" customHeight="1" x14ac:dyDescent="0.25">
      <c r="A38" s="23"/>
      <c r="B38" s="127" t="s">
        <v>85</v>
      </c>
      <c r="C38" s="31" t="s">
        <v>26</v>
      </c>
      <c r="D38" s="126">
        <v>1</v>
      </c>
      <c r="E38" s="31" t="s">
        <v>86</v>
      </c>
      <c r="F38" s="125">
        <v>100000</v>
      </c>
      <c r="G38" s="125">
        <f>D38*F38</f>
        <v>100000</v>
      </c>
    </row>
    <row r="39" spans="1:7" ht="12.75" customHeight="1" x14ac:dyDescent="0.25">
      <c r="A39" s="23"/>
      <c r="B39" s="127" t="s">
        <v>87</v>
      </c>
      <c r="C39" s="31" t="s">
        <v>26</v>
      </c>
      <c r="D39" s="126">
        <v>1</v>
      </c>
      <c r="E39" s="31" t="s">
        <v>80</v>
      </c>
      <c r="F39" s="125">
        <v>100000</v>
      </c>
      <c r="G39" s="125">
        <f>D39*F39</f>
        <v>100000</v>
      </c>
    </row>
    <row r="40" spans="1:7" ht="25.5" customHeight="1" x14ac:dyDescent="0.25">
      <c r="A40" s="23"/>
      <c r="B40" s="53" t="s">
        <v>27</v>
      </c>
      <c r="C40" s="54"/>
      <c r="D40" s="54"/>
      <c r="E40" s="54"/>
      <c r="F40" s="55"/>
      <c r="G40" s="56">
        <f>+G34+G35+G36+G37+G38+G39</f>
        <v>700000</v>
      </c>
    </row>
    <row r="41" spans="1:7" ht="25.5" customHeight="1" x14ac:dyDescent="0.25">
      <c r="A41" s="23"/>
      <c r="B41" s="48"/>
      <c r="C41" s="49"/>
      <c r="D41" s="49"/>
      <c r="E41" s="49"/>
      <c r="F41" s="50"/>
      <c r="G41" s="50"/>
    </row>
    <row r="42" spans="1:7" ht="12.75" customHeight="1" x14ac:dyDescent="0.25">
      <c r="A42" s="23"/>
      <c r="B42" s="37" t="s">
        <v>28</v>
      </c>
      <c r="C42" s="38"/>
      <c r="D42" s="39"/>
      <c r="E42" s="39"/>
      <c r="F42" s="40"/>
      <c r="G42" s="40"/>
    </row>
    <row r="43" spans="1:7" ht="12.75" customHeight="1" x14ac:dyDescent="0.25">
      <c r="A43" s="23"/>
      <c r="B43" s="52" t="s">
        <v>29</v>
      </c>
      <c r="C43" s="52" t="s">
        <v>30</v>
      </c>
      <c r="D43" s="52" t="s">
        <v>31</v>
      </c>
      <c r="E43" s="52" t="s">
        <v>18</v>
      </c>
      <c r="F43" s="52" t="s">
        <v>19</v>
      </c>
      <c r="G43" s="52" t="s">
        <v>20</v>
      </c>
    </row>
    <row r="44" spans="1:7" ht="12.75" customHeight="1" x14ac:dyDescent="0.25">
      <c r="A44" s="23"/>
      <c r="B44" s="130" t="s">
        <v>88</v>
      </c>
      <c r="C44" s="131" t="s">
        <v>32</v>
      </c>
      <c r="D44" s="132">
        <v>2000</v>
      </c>
      <c r="E44" s="131" t="s">
        <v>80</v>
      </c>
      <c r="F44" s="131">
        <v>700</v>
      </c>
      <c r="G44" s="132">
        <f>D44*F44</f>
        <v>1400000</v>
      </c>
    </row>
    <row r="45" spans="1:7" ht="25.5" customHeight="1" x14ac:dyDescent="0.25">
      <c r="A45" s="23"/>
      <c r="B45" s="133" t="s">
        <v>89</v>
      </c>
      <c r="C45" s="134"/>
      <c r="D45" s="135"/>
      <c r="E45" s="134"/>
      <c r="F45" s="132"/>
      <c r="G45" s="132" t="s">
        <v>90</v>
      </c>
    </row>
    <row r="46" spans="1:7" ht="12.75" customHeight="1" x14ac:dyDescent="0.25">
      <c r="A46" s="23"/>
      <c r="B46" s="136" t="s">
        <v>91</v>
      </c>
      <c r="C46" s="137" t="s">
        <v>32</v>
      </c>
      <c r="D46" s="137">
        <v>200</v>
      </c>
      <c r="E46" s="137" t="s">
        <v>80</v>
      </c>
      <c r="F46" s="132">
        <v>1214</v>
      </c>
      <c r="G46" s="132">
        <f>D46*F46</f>
        <v>242800</v>
      </c>
    </row>
    <row r="47" spans="1:7" ht="12.75" customHeight="1" x14ac:dyDescent="0.25">
      <c r="A47" s="5"/>
      <c r="B47" s="136" t="s">
        <v>92</v>
      </c>
      <c r="C47" s="134" t="s">
        <v>32</v>
      </c>
      <c r="D47" s="135">
        <v>250</v>
      </c>
      <c r="E47" s="134" t="s">
        <v>80</v>
      </c>
      <c r="F47" s="132">
        <v>1178</v>
      </c>
      <c r="G47" s="132">
        <f>D47*F47</f>
        <v>294500</v>
      </c>
    </row>
    <row r="48" spans="1:7" ht="12" customHeight="1" x14ac:dyDescent="0.25">
      <c r="A48" s="2"/>
      <c r="B48" s="136" t="s">
        <v>93</v>
      </c>
      <c r="C48" s="134" t="s">
        <v>32</v>
      </c>
      <c r="D48" s="135">
        <v>100</v>
      </c>
      <c r="E48" s="134" t="s">
        <v>80</v>
      </c>
      <c r="F48" s="132">
        <v>1400</v>
      </c>
      <c r="G48" s="132">
        <f>D48*F48</f>
        <v>140000</v>
      </c>
    </row>
    <row r="49" spans="1:11" ht="12" customHeight="1" x14ac:dyDescent="0.25">
      <c r="A49" s="5"/>
      <c r="B49" s="136"/>
      <c r="C49" s="137"/>
      <c r="D49" s="137"/>
      <c r="E49" s="137"/>
      <c r="F49" s="132"/>
      <c r="G49" s="132"/>
    </row>
    <row r="50" spans="1:11" ht="12" customHeight="1" x14ac:dyDescent="0.25">
      <c r="A50" s="5"/>
      <c r="B50" s="133" t="s">
        <v>94</v>
      </c>
      <c r="C50" s="134" t="s">
        <v>95</v>
      </c>
      <c r="D50" s="135">
        <v>800</v>
      </c>
      <c r="E50" s="134" t="s">
        <v>96</v>
      </c>
      <c r="F50" s="132">
        <v>200</v>
      </c>
      <c r="G50" s="132">
        <f>F50*D50</f>
        <v>160000</v>
      </c>
    </row>
    <row r="51" spans="1:11" ht="24" customHeight="1" x14ac:dyDescent="0.25">
      <c r="A51" s="5"/>
      <c r="B51" s="136" t="s">
        <v>97</v>
      </c>
      <c r="C51" s="134" t="s">
        <v>32</v>
      </c>
      <c r="D51" s="135">
        <v>50</v>
      </c>
      <c r="E51" s="134" t="s">
        <v>98</v>
      </c>
      <c r="F51" s="132">
        <v>1375</v>
      </c>
      <c r="G51" s="132">
        <f>D51*F51</f>
        <v>68750</v>
      </c>
      <c r="K51" s="122"/>
    </row>
    <row r="52" spans="1:11" ht="12.75" customHeight="1" x14ac:dyDescent="0.25">
      <c r="A52" s="23"/>
      <c r="B52" s="136" t="s">
        <v>99</v>
      </c>
      <c r="C52" s="137" t="s">
        <v>32</v>
      </c>
      <c r="D52" s="137">
        <v>4</v>
      </c>
      <c r="E52" s="137" t="s">
        <v>100</v>
      </c>
      <c r="F52" s="132">
        <v>2500</v>
      </c>
      <c r="G52" s="132">
        <f>D52*F52</f>
        <v>10000</v>
      </c>
      <c r="K52" s="122"/>
    </row>
    <row r="53" spans="1:11" ht="12.75" customHeight="1" x14ac:dyDescent="0.25">
      <c r="A53" s="23"/>
      <c r="B53" s="133" t="s">
        <v>101</v>
      </c>
      <c r="C53" s="134"/>
      <c r="D53" s="135"/>
      <c r="E53" s="134"/>
      <c r="F53" s="132"/>
      <c r="G53" s="132" t="s">
        <v>90</v>
      </c>
    </row>
    <row r="54" spans="1:11" ht="12.75" customHeight="1" x14ac:dyDescent="0.25">
      <c r="A54" s="23"/>
      <c r="B54" s="136" t="s">
        <v>102</v>
      </c>
      <c r="C54" s="134" t="s">
        <v>103</v>
      </c>
      <c r="D54" s="135">
        <v>4</v>
      </c>
      <c r="E54" s="134" t="s">
        <v>104</v>
      </c>
      <c r="F54" s="132">
        <v>40000</v>
      </c>
      <c r="G54" s="132">
        <f>D54*F54</f>
        <v>160000</v>
      </c>
    </row>
    <row r="55" spans="1:11" ht="12.75" customHeight="1" x14ac:dyDescent="0.25">
      <c r="A55" s="23"/>
      <c r="B55" s="57" t="s">
        <v>33</v>
      </c>
      <c r="C55" s="58"/>
      <c r="D55" s="58"/>
      <c r="E55" s="58"/>
      <c r="F55" s="59"/>
      <c r="G55" s="60">
        <f>+G44+G46+G47+G48+G50+G51+G52+G54</f>
        <v>2476050</v>
      </c>
    </row>
    <row r="56" spans="1:11" ht="12.75" customHeight="1" x14ac:dyDescent="0.25">
      <c r="A56" s="23"/>
      <c r="B56" s="48"/>
      <c r="C56" s="49"/>
      <c r="D56" s="49"/>
      <c r="E56" s="61"/>
      <c r="F56" s="50"/>
      <c r="G56" s="50"/>
    </row>
    <row r="57" spans="1:11" ht="12.75" customHeight="1" x14ac:dyDescent="0.25">
      <c r="A57" s="23"/>
      <c r="B57" s="37" t="s">
        <v>34</v>
      </c>
      <c r="C57" s="38"/>
      <c r="D57" s="39"/>
      <c r="E57" s="39"/>
      <c r="F57" s="40"/>
      <c r="G57" s="40"/>
    </row>
    <row r="58" spans="1:11" ht="24" x14ac:dyDescent="0.25">
      <c r="A58" s="23"/>
      <c r="B58" s="51" t="s">
        <v>35</v>
      </c>
      <c r="C58" s="52" t="s">
        <v>30</v>
      </c>
      <c r="D58" s="52" t="s">
        <v>31</v>
      </c>
      <c r="E58" s="51" t="s">
        <v>18</v>
      </c>
      <c r="F58" s="52" t="s">
        <v>19</v>
      </c>
      <c r="G58" s="51" t="s">
        <v>20</v>
      </c>
    </row>
    <row r="59" spans="1:11" ht="15" x14ac:dyDescent="0.25">
      <c r="A59" s="23"/>
      <c r="B59" s="138"/>
      <c r="C59" s="139"/>
      <c r="D59" s="139"/>
      <c r="E59" s="138"/>
      <c r="F59" s="139"/>
      <c r="G59" s="138"/>
    </row>
    <row r="60" spans="1:11" ht="12.75" customHeight="1" x14ac:dyDescent="0.25">
      <c r="A60" s="23"/>
      <c r="B60" s="62" t="s">
        <v>36</v>
      </c>
      <c r="C60" s="63"/>
      <c r="D60" s="63"/>
      <c r="E60" s="63"/>
      <c r="F60" s="64"/>
      <c r="G60" s="65">
        <f>+G59</f>
        <v>0</v>
      </c>
    </row>
    <row r="61" spans="1:11" ht="12.75" customHeight="1" x14ac:dyDescent="0.25">
      <c r="A61" s="23"/>
      <c r="B61" s="81"/>
      <c r="C61" s="81"/>
      <c r="D61" s="81"/>
      <c r="E61" s="81"/>
      <c r="F61" s="82"/>
      <c r="G61" s="82"/>
    </row>
    <row r="62" spans="1:11" ht="12.75" customHeight="1" x14ac:dyDescent="0.25">
      <c r="A62" s="23"/>
      <c r="B62" s="83" t="s">
        <v>37</v>
      </c>
      <c r="C62" s="84"/>
      <c r="D62" s="84"/>
      <c r="E62" s="84"/>
      <c r="F62" s="84"/>
      <c r="G62" s="85">
        <f>G25+G30+G40+G55+G60</f>
        <v>3926050</v>
      </c>
    </row>
    <row r="63" spans="1:11" ht="13.5" customHeight="1" x14ac:dyDescent="0.25">
      <c r="A63" s="5"/>
      <c r="B63" s="86" t="s">
        <v>38</v>
      </c>
      <c r="C63" s="67"/>
      <c r="D63" s="67"/>
      <c r="E63" s="67"/>
      <c r="F63" s="67"/>
      <c r="G63" s="87">
        <f>G62*0.05</f>
        <v>196302.5</v>
      </c>
    </row>
    <row r="64" spans="1:11" ht="12" customHeight="1" x14ac:dyDescent="0.25">
      <c r="A64" s="2"/>
      <c r="B64" s="88" t="s">
        <v>39</v>
      </c>
      <c r="C64" s="66"/>
      <c r="D64" s="66"/>
      <c r="E64" s="66"/>
      <c r="F64" s="66"/>
      <c r="G64" s="89">
        <f>G63+G62</f>
        <v>4122352.5</v>
      </c>
    </row>
    <row r="65" spans="1:7" ht="12" customHeight="1" x14ac:dyDescent="0.25">
      <c r="A65" s="5"/>
      <c r="B65" s="86" t="s">
        <v>40</v>
      </c>
      <c r="C65" s="67"/>
      <c r="D65" s="67"/>
      <c r="E65" s="67"/>
      <c r="F65" s="67"/>
      <c r="G65" s="87">
        <f>G12</f>
        <v>14000000</v>
      </c>
    </row>
    <row r="66" spans="1:7" ht="24" customHeight="1" x14ac:dyDescent="0.25">
      <c r="A66" s="5"/>
      <c r="B66" s="90" t="s">
        <v>41</v>
      </c>
      <c r="C66" s="91"/>
      <c r="D66" s="91"/>
      <c r="E66" s="91"/>
      <c r="F66" s="91"/>
      <c r="G66" s="92">
        <f>G65-G64</f>
        <v>9877647.5</v>
      </c>
    </row>
    <row r="67" spans="1:7" ht="12.75" customHeight="1" x14ac:dyDescent="0.25">
      <c r="A67" s="23"/>
      <c r="B67" s="79" t="s">
        <v>42</v>
      </c>
      <c r="C67" s="80"/>
      <c r="D67" s="80"/>
      <c r="E67" s="80"/>
      <c r="F67" s="80"/>
      <c r="G67" s="75"/>
    </row>
    <row r="68" spans="1:7" ht="13.5" customHeight="1" thickBot="1" x14ac:dyDescent="0.3">
      <c r="A68" s="5"/>
      <c r="B68" s="93"/>
      <c r="C68" s="80"/>
      <c r="D68" s="80"/>
      <c r="E68" s="80"/>
      <c r="F68" s="80"/>
      <c r="G68" s="75"/>
    </row>
    <row r="69" spans="1:7" ht="12" customHeight="1" x14ac:dyDescent="0.25">
      <c r="A69" s="2"/>
      <c r="B69" s="105" t="s">
        <v>43</v>
      </c>
      <c r="C69" s="106"/>
      <c r="D69" s="106"/>
      <c r="E69" s="106"/>
      <c r="F69" s="107"/>
      <c r="G69" s="75"/>
    </row>
    <row r="70" spans="1:7" ht="12" customHeight="1" x14ac:dyDescent="0.25">
      <c r="A70" s="78"/>
      <c r="B70" s="108" t="s">
        <v>44</v>
      </c>
      <c r="C70" s="77"/>
      <c r="D70" s="77"/>
      <c r="E70" s="77"/>
      <c r="F70" s="109"/>
      <c r="G70" s="75"/>
    </row>
    <row r="71" spans="1:7" ht="12" customHeight="1" x14ac:dyDescent="0.25">
      <c r="A71" s="78"/>
      <c r="B71" s="108" t="s">
        <v>45</v>
      </c>
      <c r="C71" s="77"/>
      <c r="D71" s="77"/>
      <c r="E71" s="77"/>
      <c r="F71" s="109"/>
      <c r="G71" s="75"/>
    </row>
    <row r="72" spans="1:7" ht="12" customHeight="1" x14ac:dyDescent="0.25">
      <c r="A72" s="78"/>
      <c r="B72" s="108" t="s">
        <v>46</v>
      </c>
      <c r="C72" s="77"/>
      <c r="D72" s="77"/>
      <c r="E72" s="77"/>
      <c r="F72" s="109"/>
      <c r="G72" s="75"/>
    </row>
    <row r="73" spans="1:7" ht="12" customHeight="1" x14ac:dyDescent="0.25">
      <c r="A73" s="78"/>
      <c r="B73" s="108" t="s">
        <v>47</v>
      </c>
      <c r="C73" s="77"/>
      <c r="D73" s="77"/>
      <c r="E73" s="77"/>
      <c r="F73" s="109"/>
      <c r="G73" s="75"/>
    </row>
    <row r="74" spans="1:7" ht="12" customHeight="1" x14ac:dyDescent="0.25">
      <c r="A74" s="78"/>
      <c r="B74" s="108" t="s">
        <v>48</v>
      </c>
      <c r="C74" s="77"/>
      <c r="D74" s="77"/>
      <c r="E74" s="77"/>
      <c r="F74" s="109"/>
      <c r="G74" s="75"/>
    </row>
    <row r="75" spans="1:7" ht="12" customHeight="1" thickBot="1" x14ac:dyDescent="0.3">
      <c r="A75" s="78"/>
      <c r="B75" s="110" t="s">
        <v>49</v>
      </c>
      <c r="C75" s="111"/>
      <c r="D75" s="111"/>
      <c r="E75" s="111"/>
      <c r="F75" s="112"/>
      <c r="G75" s="75"/>
    </row>
    <row r="76" spans="1:7" ht="12.75" customHeight="1" x14ac:dyDescent="0.25">
      <c r="A76" s="78"/>
      <c r="B76" s="103"/>
      <c r="C76" s="77"/>
      <c r="D76" s="77"/>
      <c r="E76" s="77"/>
      <c r="F76" s="77"/>
      <c r="G76" s="75"/>
    </row>
    <row r="77" spans="1:7" ht="12" customHeight="1" thickBot="1" x14ac:dyDescent="0.3">
      <c r="A77" s="78"/>
      <c r="B77" s="140" t="s">
        <v>50</v>
      </c>
      <c r="C77" s="141"/>
      <c r="D77" s="102"/>
      <c r="E77" s="69"/>
      <c r="F77" s="69"/>
      <c r="G77" s="75"/>
    </row>
    <row r="78" spans="1:7" ht="12" customHeight="1" x14ac:dyDescent="0.25">
      <c r="A78" s="78"/>
      <c r="B78" s="95" t="s">
        <v>35</v>
      </c>
      <c r="C78" s="70" t="s">
        <v>51</v>
      </c>
      <c r="D78" s="96" t="s">
        <v>52</v>
      </c>
      <c r="E78" s="69"/>
      <c r="F78" s="69"/>
      <c r="G78" s="75"/>
    </row>
    <row r="79" spans="1:7" ht="12" customHeight="1" x14ac:dyDescent="0.25">
      <c r="A79" s="78"/>
      <c r="B79" s="97" t="s">
        <v>53</v>
      </c>
      <c r="C79" s="71">
        <f>+G25</f>
        <v>750000</v>
      </c>
      <c r="D79" s="98">
        <f>(C79/C85)</f>
        <v>0.18193495097762746</v>
      </c>
      <c r="E79" s="69"/>
      <c r="F79" s="69"/>
      <c r="G79" s="75"/>
    </row>
    <row r="80" spans="1:7" ht="12" customHeight="1" x14ac:dyDescent="0.25">
      <c r="A80" s="78"/>
      <c r="B80" s="97" t="s">
        <v>54</v>
      </c>
      <c r="C80" s="71">
        <f>+G30</f>
        <v>0</v>
      </c>
      <c r="D80" s="98">
        <v>0</v>
      </c>
      <c r="E80" s="69"/>
      <c r="F80" s="69"/>
      <c r="G80" s="75"/>
    </row>
    <row r="81" spans="1:7" ht="12" customHeight="1" x14ac:dyDescent="0.25">
      <c r="A81" s="78"/>
      <c r="B81" s="97" t="s">
        <v>55</v>
      </c>
      <c r="C81" s="71">
        <f>+G40</f>
        <v>700000</v>
      </c>
      <c r="D81" s="98">
        <f>(C81/C85)</f>
        <v>0.16980595424578562</v>
      </c>
      <c r="E81" s="69"/>
      <c r="F81" s="69"/>
      <c r="G81" s="75"/>
    </row>
    <row r="82" spans="1:7" ht="12" customHeight="1" x14ac:dyDescent="0.25">
      <c r="A82" s="78"/>
      <c r="B82" s="97" t="s">
        <v>29</v>
      </c>
      <c r="C82" s="71">
        <f>+G55</f>
        <v>2476050</v>
      </c>
      <c r="D82" s="98">
        <f>(C82/C85)</f>
        <v>0.60064004715753927</v>
      </c>
      <c r="E82" s="69"/>
      <c r="F82" s="69"/>
      <c r="G82" s="75"/>
    </row>
    <row r="83" spans="1:7" ht="12.75" customHeight="1" x14ac:dyDescent="0.25">
      <c r="A83" s="78"/>
      <c r="B83" s="97" t="s">
        <v>56</v>
      </c>
      <c r="C83" s="72">
        <f>+G60</f>
        <v>0</v>
      </c>
      <c r="D83" s="98">
        <f>(C83/C85)</f>
        <v>0</v>
      </c>
      <c r="E83" s="74"/>
      <c r="F83" s="74"/>
      <c r="G83" s="75"/>
    </row>
    <row r="84" spans="1:7" ht="12.75" customHeight="1" x14ac:dyDescent="0.25">
      <c r="A84" s="78"/>
      <c r="B84" s="97" t="s">
        <v>57</v>
      </c>
      <c r="C84" s="72">
        <f>+G63</f>
        <v>196302.5</v>
      </c>
      <c r="D84" s="98">
        <f>(C84/C85)</f>
        <v>4.7619047619047616E-2</v>
      </c>
      <c r="E84" s="74"/>
      <c r="F84" s="74"/>
      <c r="G84" s="75"/>
    </row>
    <row r="85" spans="1:7" ht="15" customHeight="1" thickBot="1" x14ac:dyDescent="0.3">
      <c r="A85" s="78"/>
      <c r="B85" s="99" t="s">
        <v>58</v>
      </c>
      <c r="C85" s="100">
        <f>SUM(C79:C84)</f>
        <v>4122352.5</v>
      </c>
      <c r="D85" s="101">
        <f>SUM(D79:D84)</f>
        <v>1</v>
      </c>
      <c r="E85" s="74"/>
      <c r="F85" s="74"/>
      <c r="G85" s="75"/>
    </row>
    <row r="86" spans="1:7" ht="12" customHeight="1" x14ac:dyDescent="0.25">
      <c r="A86" s="78"/>
      <c r="B86" s="93"/>
      <c r="C86" s="80"/>
      <c r="D86" s="80"/>
      <c r="E86" s="80"/>
      <c r="F86" s="80"/>
      <c r="G86" s="75"/>
    </row>
    <row r="87" spans="1:7" ht="12" customHeight="1" x14ac:dyDescent="0.25">
      <c r="A87" s="78"/>
      <c r="B87" s="94"/>
      <c r="C87" s="80"/>
      <c r="D87" s="80"/>
      <c r="E87" s="80"/>
      <c r="F87" s="80"/>
      <c r="G87" s="75"/>
    </row>
    <row r="88" spans="1:7" ht="12" customHeight="1" thickBot="1" x14ac:dyDescent="0.3">
      <c r="A88" s="78"/>
      <c r="B88" s="114"/>
      <c r="C88" s="115" t="s">
        <v>59</v>
      </c>
      <c r="D88" s="116"/>
      <c r="E88" s="117"/>
      <c r="F88" s="73"/>
      <c r="G88" s="75"/>
    </row>
    <row r="89" spans="1:7" ht="12" customHeight="1" x14ac:dyDescent="0.25">
      <c r="A89" s="78"/>
      <c r="B89" s="118" t="s">
        <v>60</v>
      </c>
      <c r="C89" s="119">
        <v>20000</v>
      </c>
      <c r="D89" s="119">
        <v>20000</v>
      </c>
      <c r="E89" s="120">
        <v>28000</v>
      </c>
      <c r="F89" s="113"/>
      <c r="G89" s="76"/>
    </row>
    <row r="90" spans="1:7" ht="12" customHeight="1" thickBot="1" x14ac:dyDescent="0.3">
      <c r="A90" s="78"/>
      <c r="B90" s="99" t="s">
        <v>61</v>
      </c>
      <c r="C90" s="100">
        <f>(G64/C89)</f>
        <v>206.117625</v>
      </c>
      <c r="D90" s="100">
        <f>(G64/D89)</f>
        <v>206.117625</v>
      </c>
      <c r="E90" s="121">
        <f>(G64/E89)</f>
        <v>147.22687500000001</v>
      </c>
      <c r="F90" s="113"/>
      <c r="G90" s="76"/>
    </row>
    <row r="91" spans="1:7" ht="12" customHeight="1" x14ac:dyDescent="0.25">
      <c r="A91" s="78"/>
      <c r="B91" s="104" t="s">
        <v>62</v>
      </c>
      <c r="C91" s="77"/>
      <c r="D91" s="77"/>
      <c r="E91" s="77"/>
      <c r="F91" s="77"/>
      <c r="G91" s="77"/>
    </row>
    <row r="92" spans="1:7" ht="12" customHeight="1" x14ac:dyDescent="0.25">
      <c r="A92" s="78"/>
    </row>
    <row r="93" spans="1:7" ht="12.75" customHeight="1" x14ac:dyDescent="0.25">
      <c r="A93" s="78"/>
    </row>
    <row r="94" spans="1:7" ht="12" customHeight="1" x14ac:dyDescent="0.25">
      <c r="A94" s="78"/>
    </row>
    <row r="95" spans="1:7" ht="12.75" customHeight="1" x14ac:dyDescent="0.25">
      <c r="A95" s="78"/>
    </row>
    <row r="96" spans="1:7" ht="12" customHeight="1" x14ac:dyDescent="0.25">
      <c r="A96" s="68"/>
    </row>
    <row r="97" spans="1:1" ht="12" customHeight="1" x14ac:dyDescent="0.25">
      <c r="A97" s="78"/>
    </row>
    <row r="98" spans="1:1" ht="12.75" customHeight="1" x14ac:dyDescent="0.25">
      <c r="A98" s="78"/>
    </row>
    <row r="99" spans="1:1" ht="15.6" customHeight="1" x14ac:dyDescent="0.25">
      <c r="A99" s="7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2023-04-27T20:23:00Z</dcterms:modified>
</cp:coreProperties>
</file>