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PAP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7" i="1"/>
  <c r="G48" i="1"/>
  <c r="G49" i="1"/>
  <c r="G34" i="1"/>
  <c r="G35" i="1" s="1"/>
  <c r="C76" i="1" s="1"/>
  <c r="G43" i="1" l="1"/>
  <c r="G42" i="1"/>
  <c r="G40" i="1"/>
  <c r="G24" i="1"/>
  <c r="G23" i="1"/>
  <c r="G22" i="1"/>
  <c r="G21" i="1"/>
  <c r="G54" i="1"/>
  <c r="G55" i="1" s="1"/>
  <c r="C78" i="1" s="1"/>
  <c r="G30" i="1"/>
  <c r="C75" i="1" s="1"/>
  <c r="G12" i="1"/>
  <c r="G60" i="1" s="1"/>
  <c r="G25" i="1" l="1"/>
  <c r="G50" i="1"/>
  <c r="C77" i="1" s="1"/>
  <c r="C74" i="1"/>
  <c r="G57" i="1" l="1"/>
  <c r="G58" i="1" s="1"/>
  <c r="G59" i="1" s="1"/>
  <c r="C79" i="1" l="1"/>
  <c r="C80" i="1" s="1"/>
  <c r="D78" i="1" s="1"/>
  <c r="G61" i="1"/>
  <c r="E85" i="1"/>
  <c r="C85" i="1"/>
  <c r="D85" i="1"/>
  <c r="D77" i="1" l="1"/>
  <c r="D79" i="1"/>
  <c r="D76" i="1"/>
  <c r="D74" i="1"/>
  <c r="D80" i="1" l="1"/>
</calcChain>
</file>

<file path=xl/sharedStrings.xml><?xml version="1.0" encoding="utf-8"?>
<sst xmlns="http://schemas.openxmlformats.org/spreadsheetml/2006/main" count="137" uniqueCount="99">
  <si>
    <t>RUBRO O CULTIVO</t>
  </si>
  <si>
    <t xml:space="preserve">PAPAS </t>
  </si>
  <si>
    <t>RENDIMIENTO (SACOS POR HAS)</t>
  </si>
  <si>
    <t xml:space="preserve">VARIEDAD </t>
  </si>
  <si>
    <t>DESIREE</t>
  </si>
  <si>
    <t>FECHA ESTIMADA  PRECIO VENTA</t>
  </si>
  <si>
    <t>NIVEL TECNOLÓGICO</t>
  </si>
  <si>
    <t>Medio</t>
  </si>
  <si>
    <t>PRECIO ESPERADO ($/Saco)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</si>
  <si>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</si>
  <si>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</si>
  <si>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</si>
  <si>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</si>
  <si>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</si>
  <si>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</si>
  <si>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</si>
  <si>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</si>
  <si>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</si>
  <si>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</si>
  <si>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</si>
  <si>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</si>
  <si>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</si>
  <si>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</si>
  <si>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</si>
  <si>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</si>
  <si>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</si>
  <si>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</si>
  <si>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</si>
  <si>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</si>
  <si>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</si>
  <si>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presiembra</t>
  </si>
  <si>
    <t>JH</t>
  </si>
  <si>
    <t>Septiembre</t>
  </si>
  <si>
    <t>Siembra manual</t>
  </si>
  <si>
    <t>Noviembre</t>
  </si>
  <si>
    <t>Aporca</t>
  </si>
  <si>
    <t>Enero</t>
  </si>
  <si>
    <t>Cosecha y traslado</t>
  </si>
  <si>
    <t>Marzo</t>
  </si>
  <si>
    <t>Subtotal Jornadas Hombre</t>
  </si>
  <si>
    <t>JORNADAS ANIMAL</t>
  </si>
  <si>
    <t>Surqueadura</t>
  </si>
  <si>
    <t>JA</t>
  </si>
  <si>
    <t>Diciembre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</si>
  <si>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</si>
  <si>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</si>
  <si>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</si>
  <si>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</si>
  <si>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</si>
  <si>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</si>
  <si>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</si>
  <si>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</si>
  <si>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 de Papa</t>
  </si>
  <si>
    <t>Kg</t>
  </si>
  <si>
    <t>FERTILIZANTES</t>
  </si>
  <si>
    <t xml:space="preserve">Mezcla </t>
  </si>
  <si>
    <t>Urea</t>
  </si>
  <si>
    <t>FUNGICIDA</t>
  </si>
  <si>
    <t>Infinito</t>
  </si>
  <si>
    <t>Lt</t>
  </si>
  <si>
    <t>INSECTICIDA</t>
  </si>
  <si>
    <t>Lorsban</t>
  </si>
  <si>
    <t>Octubre</t>
  </si>
  <si>
    <t>OTROS</t>
  </si>
  <si>
    <t>Sacos</t>
  </si>
  <si>
    <t xml:space="preserve">Un </t>
  </si>
  <si>
    <t>Subtotal Insumos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</si>
  <si>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</si>
  <si>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</si>
  <si>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</si>
  <si>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</si>
  <si>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</si>
  <si>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</si>
  <si>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</si>
  <si>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</si>
  <si>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</si>
  <si>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</si>
  <si>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</si>
  <si>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</si>
  <si>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</si>
  <si>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</si>
  <si>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</si>
  <si>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</si>
  <si>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</si>
  <si>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</si>
  <si>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</si>
  <si>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</si>
  <si>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</si>
  <si>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</si>
  <si>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</si>
  <si>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</si>
  <si>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</si>
  <si>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</si>
  <si>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($/sacos)</t>
  </si>
  <si>
    <t>Rendimiento (sacos/hà)</t>
  </si>
  <si>
    <t>Costo unitario ($/saco) (*)</t>
  </si>
  <si>
    <t>(*): Este valor representa el valor mìnimo de venta del producto</t>
  </si>
  <si>
    <t>ABRIL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</si>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</sst>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$&quot;\ #,##0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Helvetica Neue"/>
      <family val="2"/>
      <scheme val="minor"/>
    </font>
    <font>
      <b/>
      <i/>
      <sz val="9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0" fontId="19" fillId="0" borderId="21"/>
    <xf numFmtId="0" fontId="1" fillId="0" borderId="21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3" fontId="3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19" xfId="0" applyFill="1" applyBorder="1"/>
    <xf numFmtId="166" fontId="2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3" fillId="2" borderId="24" xfId="0" applyFont="1" applyFill="1" applyBorder="1"/>
    <xf numFmtId="3" fontId="3" fillId="2" borderId="24" xfId="0" applyNumberFormat="1" applyFont="1" applyFill="1" applyBorder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166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6" fontId="2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0" fillId="0" borderId="21" xfId="0" applyNumberFormat="1" applyBorder="1"/>
    <xf numFmtId="3" fontId="4" fillId="3" borderId="15" xfId="0" applyNumberFormat="1" applyFont="1" applyFill="1" applyBorder="1" applyAlignment="1">
      <alignment vertical="center"/>
    </xf>
    <xf numFmtId="49" fontId="5" fillId="2" borderId="56" xfId="0" applyNumberFormat="1" applyFont="1" applyFill="1" applyBorder="1" applyAlignment="1">
      <alignment wrapText="1"/>
    </xf>
    <xf numFmtId="49" fontId="5" fillId="2" borderId="56" xfId="0" applyNumberFormat="1" applyFont="1" applyFill="1" applyBorder="1" applyAlignment="1">
      <alignment horizontal="center"/>
    </xf>
    <xf numFmtId="3" fontId="5" fillId="2" borderId="56" xfId="0" applyNumberFormat="1" applyFont="1" applyFill="1" applyBorder="1"/>
    <xf numFmtId="49" fontId="5" fillId="2" borderId="56" xfId="0" applyNumberFormat="1" applyFont="1" applyFill="1" applyBorder="1" applyAlignment="1">
      <alignment horizontal="center" wrapText="1"/>
    </xf>
    <xf numFmtId="165" fontId="5" fillId="2" borderId="56" xfId="0" applyNumberFormat="1" applyFont="1" applyFill="1" applyBorder="1"/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3" fontId="17" fillId="0" borderId="55" xfId="0" applyNumberFormat="1" applyFont="1" applyBorder="1"/>
    <xf numFmtId="3" fontId="18" fillId="0" borderId="55" xfId="0" applyNumberFormat="1" applyFont="1" applyBorder="1"/>
    <xf numFmtId="0" fontId="18" fillId="0" borderId="55" xfId="0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55" xfId="0" applyFont="1" applyFill="1" applyBorder="1"/>
    <xf numFmtId="0" fontId="3" fillId="0" borderId="55" xfId="1" applyFont="1" applyBorder="1" applyAlignment="1">
      <alignment horizontal="left"/>
    </xf>
    <xf numFmtId="0" fontId="20" fillId="0" borderId="55" xfId="0" applyFont="1" applyBorder="1" applyAlignment="1">
      <alignment horizontal="center"/>
    </xf>
    <xf numFmtId="3" fontId="17" fillId="0" borderId="55" xfId="1" applyNumberFormat="1" applyFont="1" applyBorder="1" applyAlignment="1">
      <alignment horizontal="right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right"/>
    </xf>
    <xf numFmtId="0" fontId="17" fillId="0" borderId="55" xfId="0" applyFont="1" applyBorder="1" applyAlignment="1">
      <alignment horizontal="left" vertical="center" wrapText="1"/>
    </xf>
    <xf numFmtId="0" fontId="21" fillId="0" borderId="55" xfId="1" applyFont="1" applyBorder="1" applyAlignment="1">
      <alignment horizontal="left"/>
    </xf>
    <xf numFmtId="0" fontId="22" fillId="0" borderId="55" xfId="0" applyFont="1" applyBorder="1"/>
    <xf numFmtId="168" fontId="18" fillId="0" borderId="55" xfId="0" applyNumberFormat="1" applyFont="1" applyBorder="1"/>
    <xf numFmtId="0" fontId="17" fillId="0" borderId="55" xfId="0" applyFont="1" applyBorder="1"/>
    <xf numFmtId="0" fontId="17" fillId="0" borderId="55" xfId="0" applyFont="1" applyBorder="1" applyAlignment="1">
      <alignment wrapText="1"/>
    </xf>
    <xf numFmtId="0" fontId="22" fillId="0" borderId="55" xfId="0" applyFont="1" applyBorder="1" applyAlignment="1">
      <alignment wrapText="1"/>
    </xf>
    <xf numFmtId="0" fontId="3" fillId="9" borderId="42" xfId="0" applyFont="1" applyFill="1" applyBorder="1"/>
    <xf numFmtId="0" fontId="3" fillId="7" borderId="21" xfId="0" applyFont="1" applyFill="1" applyBorder="1"/>
    <xf numFmtId="49" fontId="16" fillId="8" borderId="33" xfId="0" applyNumberFormat="1" applyFont="1" applyFill="1" applyBorder="1" applyAlignment="1">
      <alignment vertical="center"/>
    </xf>
    <xf numFmtId="49" fontId="16" fillId="8" borderId="22" xfId="0" applyNumberFormat="1" applyFont="1" applyFill="1" applyBorder="1" applyAlignment="1">
      <alignment vertical="center"/>
    </xf>
    <xf numFmtId="49" fontId="3" fillId="8" borderId="34" xfId="0" applyNumberFormat="1" applyFont="1" applyFill="1" applyBorder="1"/>
    <xf numFmtId="49" fontId="16" fillId="2" borderId="3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3" fillId="2" borderId="36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16" fillId="8" borderId="37" xfId="0" applyNumberFormat="1" applyFont="1" applyFill="1" applyBorder="1" applyAlignment="1">
      <alignment vertical="center"/>
    </xf>
    <xf numFmtId="167" fontId="16" fillId="8" borderId="38" xfId="0" applyNumberFormat="1" applyFont="1" applyFill="1" applyBorder="1" applyAlignment="1">
      <alignment vertical="center"/>
    </xf>
    <xf numFmtId="9" fontId="16" fillId="8" borderId="3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49" fontId="23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16" fillId="8" borderId="52" xfId="0" applyNumberFormat="1" applyFont="1" applyFill="1" applyBorder="1" applyAlignment="1">
      <alignment vertical="center"/>
    </xf>
    <xf numFmtId="0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3" fillId="2" borderId="21" xfId="0" applyFont="1" applyFill="1" applyBorder="1"/>
    <xf numFmtId="0" fontId="3" fillId="0" borderId="0" xfId="0" applyNumberFormat="1" applyFont="1"/>
    <xf numFmtId="49" fontId="23" fillId="9" borderId="40" xfId="0" applyNumberFormat="1" applyFont="1" applyFill="1" applyBorder="1" applyAlignment="1">
      <alignment vertical="center"/>
    </xf>
    <xf numFmtId="0" fontId="16" fillId="9" borderId="41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9"/>
  <sheetViews>
    <sheetView showGridLines="0" tabSelected="1" topLeftCell="A61" zoomScale="130" zoomScaleNormal="130" workbookViewId="0">
      <selection activeCell="F81" sqref="F81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4" t="s">
        <v>2</v>
      </c>
      <c r="F9" s="155"/>
      <c r="G9" s="9">
        <v>1300</v>
      </c>
    </row>
    <row r="10" spans="1:7" ht="26.25" customHeight="1">
      <c r="A10" s="5"/>
      <c r="B10" s="10" t="s">
        <v>3</v>
      </c>
      <c r="C10" s="113" t="s">
        <v>4</v>
      </c>
      <c r="D10" s="11"/>
      <c r="E10" s="152" t="s">
        <v>5</v>
      </c>
      <c r="F10" s="153"/>
      <c r="G10" s="12" t="s">
        <v>97</v>
      </c>
    </row>
    <row r="11" spans="1:7" ht="18" customHeight="1">
      <c r="A11" s="5"/>
      <c r="B11" s="10" t="s">
        <v>6</v>
      </c>
      <c r="C11" s="12" t="s">
        <v>7</v>
      </c>
      <c r="D11" s="11"/>
      <c r="E11" s="152" t="s">
        <v>8</v>
      </c>
      <c r="F11" s="153"/>
      <c r="G11" s="13">
        <v>5000</v>
      </c>
    </row>
    <row r="12" spans="1:7" ht="11.25" customHeight="1">
      <c r="A12" s="5"/>
      <c r="B12" s="10" t="s">
        <v>9</v>
      </c>
      <c r="C12" s="14" t="s">
        <v>10</v>
      </c>
      <c r="D12" s="11"/>
      <c r="E12" s="15" t="s">
        <v>11</v>
      </c>
      <c r="F12" s="16"/>
      <c r="G12" s="17">
        <f>(G9*G11)</f>
        <v>6500000</v>
      </c>
    </row>
    <row r="13" spans="1:7" ht="11.25" customHeight="1">
      <c r="A13" s="5"/>
      <c r="B13" s="10" t="s">
        <v>12</v>
      </c>
      <c r="C13" s="12" t="s">
        <v>13</v>
      </c>
      <c r="D13" s="11"/>
      <c r="E13" s="152" t="s">
        <v>14</v>
      </c>
      <c r="F13" s="153"/>
      <c r="G13" s="12" t="s">
        <v>15</v>
      </c>
    </row>
    <row r="14" spans="1:7" ht="13.5" customHeight="1">
      <c r="A14" s="5"/>
      <c r="B14" s="10" t="s">
        <v>16</v>
      </c>
      <c r="C14" s="12" t="s">
        <v>17</v>
      </c>
      <c r="D14" s="11"/>
      <c r="E14" s="152" t="s">
        <v>18</v>
      </c>
      <c r="F14" s="153"/>
      <c r="G14" s="12" t="s">
        <v>98</v>
      </c>
    </row>
    <row r="15" spans="1:7" ht="25.5" customHeight="1">
      <c r="A15" s="5"/>
      <c r="B15" s="10" t="s">
        <v>19</v>
      </c>
      <c r="C15" s="18">
        <v>44932</v>
      </c>
      <c r="D15" s="11"/>
      <c r="E15" s="156" t="s">
        <v>20</v>
      </c>
      <c r="F15" s="157"/>
      <c r="G15" s="14" t="s">
        <v>21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58" t="s">
        <v>22</v>
      </c>
      <c r="C17" s="159"/>
      <c r="D17" s="159"/>
      <c r="E17" s="159"/>
      <c r="F17" s="159"/>
      <c r="G17" s="159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23</v>
      </c>
      <c r="C19" s="29"/>
      <c r="D19" s="30"/>
      <c r="E19" s="30"/>
      <c r="F19" s="30"/>
      <c r="G19" s="30"/>
    </row>
    <row r="20" spans="1:7" ht="24" customHeight="1">
      <c r="A20" s="24"/>
      <c r="B20" s="110" t="s">
        <v>24</v>
      </c>
      <c r="C20" s="110" t="s">
        <v>25</v>
      </c>
      <c r="D20" s="110" t="s">
        <v>26</v>
      </c>
      <c r="E20" s="110" t="s">
        <v>27</v>
      </c>
      <c r="F20" s="110" t="s">
        <v>28</v>
      </c>
      <c r="G20" s="110" t="s">
        <v>29</v>
      </c>
    </row>
    <row r="21" spans="1:7" ht="27" customHeight="1">
      <c r="A21" s="65"/>
      <c r="B21" s="114" t="s">
        <v>30</v>
      </c>
      <c r="C21" s="105" t="s">
        <v>31</v>
      </c>
      <c r="D21" s="105">
        <v>1</v>
      </c>
      <c r="E21" s="105" t="s">
        <v>32</v>
      </c>
      <c r="F21" s="102">
        <v>20000</v>
      </c>
      <c r="G21" s="101">
        <f t="shared" ref="G21:G24" si="0">(F21*D21)</f>
        <v>20000</v>
      </c>
    </row>
    <row r="22" spans="1:7" ht="12.75" customHeight="1">
      <c r="A22" s="65"/>
      <c r="B22" s="115" t="s">
        <v>33</v>
      </c>
      <c r="C22" s="105" t="s">
        <v>31</v>
      </c>
      <c r="D22" s="103">
        <v>10</v>
      </c>
      <c r="E22" s="105" t="s">
        <v>34</v>
      </c>
      <c r="F22" s="102">
        <v>20000</v>
      </c>
      <c r="G22" s="101">
        <f t="shared" si="0"/>
        <v>200000</v>
      </c>
    </row>
    <row r="23" spans="1:7" ht="12.75" customHeight="1">
      <c r="A23" s="65"/>
      <c r="B23" s="106" t="s">
        <v>35</v>
      </c>
      <c r="C23" s="105" t="s">
        <v>31</v>
      </c>
      <c r="D23" s="103">
        <v>2</v>
      </c>
      <c r="E23" s="105" t="s">
        <v>36</v>
      </c>
      <c r="F23" s="102">
        <v>20000</v>
      </c>
      <c r="G23" s="101">
        <f t="shared" si="0"/>
        <v>40000</v>
      </c>
    </row>
    <row r="24" spans="1:7" ht="12.75" customHeight="1">
      <c r="A24" s="24"/>
      <c r="B24" s="106" t="s">
        <v>37</v>
      </c>
      <c r="C24" s="105" t="s">
        <v>31</v>
      </c>
      <c r="D24" s="103">
        <v>30</v>
      </c>
      <c r="E24" s="105" t="s">
        <v>38</v>
      </c>
      <c r="F24" s="102">
        <v>20000</v>
      </c>
      <c r="G24" s="101">
        <f t="shared" si="0"/>
        <v>600000</v>
      </c>
    </row>
    <row r="25" spans="1:7" ht="12.75" customHeight="1">
      <c r="A25" s="24"/>
      <c r="B25" s="31" t="s">
        <v>39</v>
      </c>
      <c r="C25" s="32"/>
      <c r="D25" s="32"/>
      <c r="E25" s="32"/>
      <c r="F25" s="33"/>
      <c r="G25" s="34">
        <f>SUM(G21:G24)</f>
        <v>860000</v>
      </c>
    </row>
    <row r="26" spans="1:7" ht="12" customHeight="1">
      <c r="A26" s="2"/>
      <c r="B26" s="25"/>
      <c r="C26" s="27"/>
      <c r="D26" s="27"/>
      <c r="E26" s="27"/>
      <c r="F26" s="35"/>
      <c r="G26" s="35"/>
    </row>
    <row r="27" spans="1:7" ht="12" customHeight="1">
      <c r="A27" s="5"/>
      <c r="B27" s="36" t="s">
        <v>40</v>
      </c>
      <c r="C27" s="37"/>
      <c r="D27" s="38"/>
      <c r="E27" s="38"/>
      <c r="F27" s="39"/>
      <c r="G27" s="39"/>
    </row>
    <row r="28" spans="1:7" ht="24" customHeight="1">
      <c r="A28" s="5"/>
      <c r="B28" s="40" t="s">
        <v>24</v>
      </c>
      <c r="C28" s="41" t="s">
        <v>25</v>
      </c>
      <c r="D28" s="41" t="s">
        <v>26</v>
      </c>
      <c r="E28" s="40" t="s">
        <v>27</v>
      </c>
      <c r="F28" s="41" t="s">
        <v>28</v>
      </c>
      <c r="G28" s="40" t="s">
        <v>29</v>
      </c>
    </row>
    <row r="29" spans="1:7" ht="12" customHeight="1">
      <c r="A29" s="5"/>
      <c r="B29" s="107" t="s">
        <v>41</v>
      </c>
      <c r="C29" s="104" t="s">
        <v>42</v>
      </c>
      <c r="D29" s="103">
        <v>1</v>
      </c>
      <c r="E29" s="108" t="s">
        <v>43</v>
      </c>
      <c r="F29" s="102">
        <v>40000</v>
      </c>
      <c r="G29" s="109">
        <v>40000</v>
      </c>
    </row>
    <row r="30" spans="1:7" ht="12" customHeight="1">
      <c r="A30" s="5"/>
      <c r="B30" s="42" t="s">
        <v>44</v>
      </c>
      <c r="C30" s="43"/>
      <c r="D30" s="43"/>
      <c r="E30" s="43"/>
      <c r="F30" s="44"/>
      <c r="G30" s="91">
        <f>SUM(G29)</f>
        <v>40000</v>
      </c>
    </row>
    <row r="31" spans="1:7" ht="12" customHeight="1">
      <c r="A31" s="2"/>
      <c r="B31" s="45"/>
      <c r="C31" s="46"/>
      <c r="D31" s="46"/>
      <c r="E31" s="46"/>
      <c r="F31" s="47"/>
      <c r="G31" s="47"/>
    </row>
    <row r="32" spans="1:7" ht="12" customHeight="1">
      <c r="A32" s="5"/>
      <c r="B32" s="36" t="s">
        <v>45</v>
      </c>
      <c r="C32" s="37"/>
      <c r="D32" s="38"/>
      <c r="E32" s="38"/>
      <c r="F32" s="39"/>
      <c r="G32" s="39"/>
    </row>
    <row r="33" spans="1:11" ht="24" customHeight="1">
      <c r="A33" s="5"/>
      <c r="B33" s="111" t="s">
        <v>24</v>
      </c>
      <c r="C33" s="111" t="s">
        <v>25</v>
      </c>
      <c r="D33" s="111" t="s">
        <v>26</v>
      </c>
      <c r="E33" s="111" t="s">
        <v>27</v>
      </c>
      <c r="F33" s="112" t="s">
        <v>28</v>
      </c>
      <c r="G33" s="111" t="s">
        <v>29</v>
      </c>
    </row>
    <row r="34" spans="1:11" ht="12.75" customHeight="1">
      <c r="A34" s="65"/>
      <c r="B34" s="107" t="s">
        <v>35</v>
      </c>
      <c r="C34" s="104" t="s">
        <v>42</v>
      </c>
      <c r="D34" s="103">
        <v>1</v>
      </c>
      <c r="E34" s="108" t="s">
        <v>36</v>
      </c>
      <c r="F34" s="102">
        <v>40000</v>
      </c>
      <c r="G34" s="109">
        <f>F34*D34</f>
        <v>40000</v>
      </c>
    </row>
    <row r="35" spans="1:11" ht="12.75" customHeight="1">
      <c r="A35" s="5"/>
      <c r="B35" s="50" t="s">
        <v>46</v>
      </c>
      <c r="C35" s="51"/>
      <c r="D35" s="51"/>
      <c r="E35" s="51"/>
      <c r="F35" s="52"/>
      <c r="G35" s="53">
        <f>SUM(G34:G34)</f>
        <v>40000</v>
      </c>
    </row>
    <row r="36" spans="1:11" ht="12" customHeight="1">
      <c r="A36" s="2"/>
      <c r="B36" s="45"/>
      <c r="C36" s="46"/>
      <c r="D36" s="46"/>
      <c r="E36" s="46"/>
      <c r="F36" s="47"/>
      <c r="G36" s="47"/>
    </row>
    <row r="37" spans="1:11" ht="12" customHeight="1">
      <c r="A37" s="5"/>
      <c r="B37" s="36" t="s">
        <v>47</v>
      </c>
      <c r="C37" s="37"/>
      <c r="D37" s="38"/>
      <c r="E37" s="38"/>
      <c r="F37" s="39"/>
      <c r="G37" s="39"/>
    </row>
    <row r="38" spans="1:11" ht="24" customHeight="1">
      <c r="A38" s="5"/>
      <c r="B38" s="49" t="s">
        <v>48</v>
      </c>
      <c r="C38" s="49" t="s">
        <v>49</v>
      </c>
      <c r="D38" s="49" t="s">
        <v>50</v>
      </c>
      <c r="E38" s="49" t="s">
        <v>27</v>
      </c>
      <c r="F38" s="49" t="s">
        <v>28</v>
      </c>
      <c r="G38" s="49" t="s">
        <v>29</v>
      </c>
      <c r="K38" s="90"/>
    </row>
    <row r="39" spans="1:11" ht="12.75" customHeight="1">
      <c r="A39" s="24"/>
      <c r="B39" s="116" t="s">
        <v>51</v>
      </c>
      <c r="C39" s="105"/>
      <c r="D39" s="103"/>
      <c r="E39" s="105"/>
      <c r="F39" s="117"/>
      <c r="G39" s="101"/>
      <c r="K39" s="90"/>
    </row>
    <row r="40" spans="1:11" ht="12.75" customHeight="1">
      <c r="A40" s="24"/>
      <c r="B40" s="118" t="s">
        <v>52</v>
      </c>
      <c r="C40" s="105" t="s">
        <v>53</v>
      </c>
      <c r="D40" s="103">
        <v>2400</v>
      </c>
      <c r="E40" s="105" t="s">
        <v>32</v>
      </c>
      <c r="F40" s="102">
        <v>600</v>
      </c>
      <c r="G40" s="102">
        <f>+D40*F40</f>
        <v>1440000</v>
      </c>
    </row>
    <row r="41" spans="1:11" ht="12.75" customHeight="1">
      <c r="A41" s="24"/>
      <c r="B41" s="116" t="s">
        <v>54</v>
      </c>
      <c r="C41" s="105"/>
      <c r="D41" s="103"/>
      <c r="E41" s="105"/>
      <c r="F41" s="102"/>
      <c r="G41" s="102"/>
    </row>
    <row r="42" spans="1:11" ht="12.75" customHeight="1">
      <c r="A42" s="24"/>
      <c r="B42" s="119" t="s">
        <v>55</v>
      </c>
      <c r="C42" s="105" t="s">
        <v>53</v>
      </c>
      <c r="D42" s="103">
        <v>800</v>
      </c>
      <c r="E42" s="105" t="s">
        <v>34</v>
      </c>
      <c r="F42" s="102">
        <v>1480</v>
      </c>
      <c r="G42" s="102">
        <f>+D42*F42</f>
        <v>1184000</v>
      </c>
    </row>
    <row r="43" spans="1:11" ht="12.75" customHeight="1">
      <c r="A43" s="24"/>
      <c r="B43" s="119" t="s">
        <v>56</v>
      </c>
      <c r="C43" s="105" t="s">
        <v>53</v>
      </c>
      <c r="D43" s="103">
        <v>400</v>
      </c>
      <c r="E43" s="105" t="s">
        <v>34</v>
      </c>
      <c r="F43" s="102">
        <v>1039</v>
      </c>
      <c r="G43" s="102">
        <f>+D43*F43</f>
        <v>415600</v>
      </c>
    </row>
    <row r="44" spans="1:11" ht="12.75" customHeight="1">
      <c r="A44" s="24"/>
      <c r="B44" s="120" t="s">
        <v>57</v>
      </c>
      <c r="C44" s="105"/>
      <c r="D44" s="103"/>
      <c r="E44" s="105"/>
      <c r="F44" s="102"/>
      <c r="G44" s="102"/>
    </row>
    <row r="45" spans="1:11" ht="12.75" customHeight="1">
      <c r="A45" s="24"/>
      <c r="B45" s="118" t="s">
        <v>58</v>
      </c>
      <c r="C45" s="105" t="s">
        <v>59</v>
      </c>
      <c r="D45" s="103">
        <v>5</v>
      </c>
      <c r="E45" s="105" t="s">
        <v>36</v>
      </c>
      <c r="F45" s="102">
        <v>37510</v>
      </c>
      <c r="G45" s="102">
        <f t="shared" ref="G45:G49" si="1">+D45*F45</f>
        <v>187550</v>
      </c>
    </row>
    <row r="46" spans="1:11" ht="12.75" customHeight="1">
      <c r="A46" s="24"/>
      <c r="B46" s="120" t="s">
        <v>60</v>
      </c>
      <c r="C46" s="105"/>
      <c r="D46" s="103"/>
      <c r="E46" s="105"/>
      <c r="F46" s="102"/>
      <c r="G46" s="102"/>
    </row>
    <row r="47" spans="1:11" ht="12.75" customHeight="1">
      <c r="A47" s="24"/>
      <c r="B47" s="118" t="s">
        <v>61</v>
      </c>
      <c r="C47" s="105" t="s">
        <v>59</v>
      </c>
      <c r="D47" s="103">
        <v>1</v>
      </c>
      <c r="E47" s="105" t="s">
        <v>62</v>
      </c>
      <c r="F47" s="102">
        <v>52850</v>
      </c>
      <c r="G47" s="102">
        <f t="shared" si="1"/>
        <v>52850</v>
      </c>
    </row>
    <row r="48" spans="1:11" ht="12.75" customHeight="1">
      <c r="A48" s="24"/>
      <c r="B48" s="116" t="s">
        <v>63</v>
      </c>
      <c r="C48" s="105"/>
      <c r="D48" s="103"/>
      <c r="E48" s="105"/>
      <c r="F48" s="102"/>
      <c r="G48" s="102">
        <f t="shared" si="1"/>
        <v>0</v>
      </c>
    </row>
    <row r="49" spans="1:7" ht="12.75" customHeight="1">
      <c r="A49" s="24"/>
      <c r="B49" s="118" t="s">
        <v>64</v>
      </c>
      <c r="C49" s="105" t="s">
        <v>65</v>
      </c>
      <c r="D49" s="103">
        <v>1200</v>
      </c>
      <c r="E49" s="105" t="s">
        <v>38</v>
      </c>
      <c r="F49" s="102">
        <v>250</v>
      </c>
      <c r="G49" s="102">
        <f t="shared" si="1"/>
        <v>300000</v>
      </c>
    </row>
    <row r="50" spans="1:7" ht="13.5" customHeight="1">
      <c r="A50" s="5"/>
      <c r="B50" s="54" t="s">
        <v>66</v>
      </c>
      <c r="C50" s="55"/>
      <c r="D50" s="55"/>
      <c r="E50" s="55"/>
      <c r="F50" s="56"/>
      <c r="G50" s="57">
        <f>SUM(G39:G49)</f>
        <v>3580000</v>
      </c>
    </row>
    <row r="51" spans="1:7" ht="12" customHeight="1">
      <c r="A51" s="2"/>
      <c r="B51" s="45"/>
      <c r="C51" s="46"/>
      <c r="D51" s="46"/>
      <c r="E51" s="58"/>
      <c r="F51" s="47"/>
      <c r="G51" s="47"/>
    </row>
    <row r="52" spans="1:7" ht="12" customHeight="1">
      <c r="A52" s="5"/>
      <c r="B52" s="36" t="s">
        <v>63</v>
      </c>
      <c r="C52" s="37"/>
      <c r="D52" s="38"/>
      <c r="E52" s="38"/>
      <c r="F52" s="39"/>
      <c r="G52" s="39"/>
    </row>
    <row r="53" spans="1:7" ht="24" customHeight="1">
      <c r="A53" s="5"/>
      <c r="B53" s="48" t="s">
        <v>67</v>
      </c>
      <c r="C53" s="49" t="s">
        <v>49</v>
      </c>
      <c r="D53" s="49" t="s">
        <v>50</v>
      </c>
      <c r="E53" s="48" t="s">
        <v>27</v>
      </c>
      <c r="F53" s="49" t="s">
        <v>28</v>
      </c>
      <c r="G53" s="48" t="s">
        <v>29</v>
      </c>
    </row>
    <row r="54" spans="1:7" ht="12.75" customHeight="1">
      <c r="A54" s="24"/>
      <c r="B54" s="92" t="s">
        <v>68</v>
      </c>
      <c r="C54" s="93" t="s">
        <v>49</v>
      </c>
      <c r="D54" s="94">
        <v>2</v>
      </c>
      <c r="E54" s="95" t="s">
        <v>69</v>
      </c>
      <c r="F54" s="96">
        <v>50000</v>
      </c>
      <c r="G54" s="94">
        <f>(D54*F54)</f>
        <v>100000</v>
      </c>
    </row>
    <row r="55" spans="1:7" ht="13.5" customHeight="1">
      <c r="A55" s="5"/>
      <c r="B55" s="97" t="s">
        <v>70</v>
      </c>
      <c r="C55" s="98"/>
      <c r="D55" s="98"/>
      <c r="E55" s="98"/>
      <c r="F55" s="99"/>
      <c r="G55" s="100">
        <f>SUM(G54)</f>
        <v>100000</v>
      </c>
    </row>
    <row r="56" spans="1:7" ht="12" customHeight="1">
      <c r="A56" s="2"/>
      <c r="B56" s="68"/>
      <c r="C56" s="68"/>
      <c r="D56" s="68"/>
      <c r="E56" s="68"/>
      <c r="F56" s="69"/>
      <c r="G56" s="69"/>
    </row>
    <row r="57" spans="1:7" ht="12" customHeight="1">
      <c r="A57" s="65"/>
      <c r="B57" s="70" t="s">
        <v>71</v>
      </c>
      <c r="C57" s="71"/>
      <c r="D57" s="71"/>
      <c r="E57" s="71"/>
      <c r="F57" s="71"/>
      <c r="G57" s="72">
        <f>G25+G30+G35+G50+G55</f>
        <v>4620000</v>
      </c>
    </row>
    <row r="58" spans="1:7" ht="12" customHeight="1">
      <c r="A58" s="65"/>
      <c r="B58" s="73" t="s">
        <v>72</v>
      </c>
      <c r="C58" s="60"/>
      <c r="D58" s="60"/>
      <c r="E58" s="60"/>
      <c r="F58" s="60"/>
      <c r="G58" s="74">
        <f>G57*0.05</f>
        <v>231000</v>
      </c>
    </row>
    <row r="59" spans="1:7" ht="12" customHeight="1">
      <c r="A59" s="65"/>
      <c r="B59" s="75" t="s">
        <v>73</v>
      </c>
      <c r="C59" s="59"/>
      <c r="D59" s="59"/>
      <c r="E59" s="59"/>
      <c r="F59" s="59"/>
      <c r="G59" s="76">
        <f>G58+G57</f>
        <v>4851000</v>
      </c>
    </row>
    <row r="60" spans="1:7" ht="12" customHeight="1">
      <c r="A60" s="65"/>
      <c r="B60" s="73" t="s">
        <v>74</v>
      </c>
      <c r="C60" s="60"/>
      <c r="D60" s="60"/>
      <c r="E60" s="60"/>
      <c r="F60" s="60"/>
      <c r="G60" s="74">
        <f>G12</f>
        <v>6500000</v>
      </c>
    </row>
    <row r="61" spans="1:7" ht="12" customHeight="1">
      <c r="A61" s="65"/>
      <c r="B61" s="77" t="s">
        <v>75</v>
      </c>
      <c r="C61" s="78"/>
      <c r="D61" s="78"/>
      <c r="E61" s="78"/>
      <c r="F61" s="78"/>
      <c r="G61" s="79">
        <f>G60-G59</f>
        <v>1649000</v>
      </c>
    </row>
    <row r="62" spans="1:7" ht="12" customHeight="1">
      <c r="A62" s="65"/>
      <c r="B62" s="66" t="s">
        <v>76</v>
      </c>
      <c r="C62" s="67"/>
      <c r="D62" s="67"/>
      <c r="E62" s="67"/>
      <c r="F62" s="67"/>
      <c r="G62" s="62"/>
    </row>
    <row r="63" spans="1:7" ht="12.75" customHeight="1" thickBot="1">
      <c r="A63" s="65"/>
      <c r="B63" s="80"/>
      <c r="C63" s="67"/>
      <c r="D63" s="67"/>
      <c r="E63" s="67"/>
      <c r="F63" s="67"/>
      <c r="G63" s="62"/>
    </row>
    <row r="64" spans="1:7" ht="12" customHeight="1">
      <c r="A64" s="65"/>
      <c r="B64" s="82" t="s">
        <v>77</v>
      </c>
      <c r="C64" s="83"/>
      <c r="D64" s="83"/>
      <c r="E64" s="83"/>
      <c r="F64" s="84"/>
      <c r="G64" s="62"/>
    </row>
    <row r="65" spans="1:7" ht="12" customHeight="1">
      <c r="A65" s="65"/>
      <c r="B65" s="85" t="s">
        <v>78</v>
      </c>
      <c r="C65" s="64"/>
      <c r="D65" s="64"/>
      <c r="E65" s="64"/>
      <c r="F65" s="86"/>
      <c r="G65" s="62"/>
    </row>
    <row r="66" spans="1:7" ht="12" customHeight="1">
      <c r="A66" s="65"/>
      <c r="B66" s="85" t="s">
        <v>79</v>
      </c>
      <c r="C66" s="64"/>
      <c r="D66" s="64"/>
      <c r="E66" s="64"/>
      <c r="F66" s="86"/>
      <c r="G66" s="62"/>
    </row>
    <row r="67" spans="1:7" ht="12" customHeight="1">
      <c r="A67" s="65"/>
      <c r="B67" s="85" t="s">
        <v>80</v>
      </c>
      <c r="C67" s="64"/>
      <c r="D67" s="64"/>
      <c r="E67" s="64"/>
      <c r="F67" s="86"/>
      <c r="G67" s="62"/>
    </row>
    <row r="68" spans="1:7" ht="12" customHeight="1">
      <c r="A68" s="65"/>
      <c r="B68" s="85" t="s">
        <v>81</v>
      </c>
      <c r="C68" s="64"/>
      <c r="D68" s="64"/>
      <c r="E68" s="64"/>
      <c r="F68" s="86"/>
      <c r="G68" s="62"/>
    </row>
    <row r="69" spans="1:7" ht="12" customHeight="1">
      <c r="A69" s="65"/>
      <c r="B69" s="85" t="s">
        <v>82</v>
      </c>
      <c r="C69" s="64"/>
      <c r="D69" s="64"/>
      <c r="E69" s="64"/>
      <c r="F69" s="86"/>
      <c r="G69" s="62"/>
    </row>
    <row r="70" spans="1:7" ht="12.75" customHeight="1" thickBot="1">
      <c r="A70" s="65"/>
      <c r="B70" s="87" t="s">
        <v>83</v>
      </c>
      <c r="C70" s="88"/>
      <c r="D70" s="88"/>
      <c r="E70" s="88"/>
      <c r="F70" s="89"/>
      <c r="G70" s="62"/>
    </row>
    <row r="71" spans="1:7" ht="12.75" customHeight="1">
      <c r="A71" s="65"/>
      <c r="B71" s="81"/>
      <c r="C71" s="64"/>
      <c r="D71" s="64"/>
      <c r="E71" s="64"/>
      <c r="F71" s="64"/>
      <c r="G71" s="62"/>
    </row>
    <row r="72" spans="1:7" ht="15" customHeight="1" thickBot="1">
      <c r="A72" s="65"/>
      <c r="B72" s="150" t="s">
        <v>84</v>
      </c>
      <c r="C72" s="151"/>
      <c r="D72" s="121"/>
      <c r="E72" s="122"/>
      <c r="F72" s="122"/>
      <c r="G72" s="62"/>
    </row>
    <row r="73" spans="1:7" ht="12" customHeight="1">
      <c r="A73" s="65"/>
      <c r="B73" s="123" t="s">
        <v>67</v>
      </c>
      <c r="C73" s="124" t="s">
        <v>85</v>
      </c>
      <c r="D73" s="125" t="s">
        <v>86</v>
      </c>
      <c r="E73" s="122"/>
      <c r="F73" s="122"/>
      <c r="G73" s="62"/>
    </row>
    <row r="74" spans="1:7" ht="12" customHeight="1">
      <c r="A74" s="65"/>
      <c r="B74" s="126" t="s">
        <v>87</v>
      </c>
      <c r="C74" s="127">
        <f>G25</f>
        <v>860000</v>
      </c>
      <c r="D74" s="128">
        <f>(C74/C80)</f>
        <v>0.17728303442589158</v>
      </c>
      <c r="E74" s="122"/>
      <c r="F74" s="122"/>
      <c r="G74" s="62"/>
    </row>
    <row r="75" spans="1:7" ht="12" customHeight="1">
      <c r="A75" s="65"/>
      <c r="B75" s="126" t="s">
        <v>88</v>
      </c>
      <c r="C75" s="127">
        <f>G30</f>
        <v>40000</v>
      </c>
      <c r="D75" s="128">
        <v>0</v>
      </c>
      <c r="E75" s="122"/>
      <c r="F75" s="122"/>
      <c r="G75" s="62"/>
    </row>
    <row r="76" spans="1:7" ht="12" customHeight="1">
      <c r="A76" s="65"/>
      <c r="B76" s="126" t="s">
        <v>89</v>
      </c>
      <c r="C76" s="127">
        <f>G35</f>
        <v>40000</v>
      </c>
      <c r="D76" s="128">
        <f>(C76/C80)</f>
        <v>8.2457225314368169E-3</v>
      </c>
      <c r="E76" s="122"/>
      <c r="F76" s="122"/>
      <c r="G76" s="62"/>
    </row>
    <row r="77" spans="1:7" ht="12" customHeight="1">
      <c r="A77" s="65"/>
      <c r="B77" s="126" t="s">
        <v>48</v>
      </c>
      <c r="C77" s="127">
        <f>G50</f>
        <v>3580000</v>
      </c>
      <c r="D77" s="128">
        <f>(C77/C80)</f>
        <v>0.73799216656359512</v>
      </c>
      <c r="E77" s="122"/>
      <c r="F77" s="122"/>
      <c r="G77" s="62"/>
    </row>
    <row r="78" spans="1:7" ht="12" customHeight="1">
      <c r="A78" s="65"/>
      <c r="B78" s="126" t="s">
        <v>90</v>
      </c>
      <c r="C78" s="129">
        <f>G55</f>
        <v>100000</v>
      </c>
      <c r="D78" s="128">
        <f>(C78/C80)</f>
        <v>2.0614306328592041E-2</v>
      </c>
      <c r="E78" s="130"/>
      <c r="F78" s="130"/>
      <c r="G78" s="62"/>
    </row>
    <row r="79" spans="1:7" ht="12" customHeight="1">
      <c r="A79" s="65"/>
      <c r="B79" s="126" t="s">
        <v>91</v>
      </c>
      <c r="C79" s="129">
        <f>G58</f>
        <v>231000</v>
      </c>
      <c r="D79" s="128">
        <f>(C79/C80)</f>
        <v>4.7619047619047616E-2</v>
      </c>
      <c r="E79" s="130"/>
      <c r="F79" s="130"/>
      <c r="G79" s="62"/>
    </row>
    <row r="80" spans="1:7" ht="12.75" customHeight="1" thickBot="1">
      <c r="A80" s="65"/>
      <c r="B80" s="131" t="s">
        <v>92</v>
      </c>
      <c r="C80" s="132">
        <f>SUM(C74:C79)</f>
        <v>4851000</v>
      </c>
      <c r="D80" s="133">
        <f>SUM(D74:D79)</f>
        <v>0.99175427746856326</v>
      </c>
      <c r="E80" s="130"/>
      <c r="F80" s="130"/>
      <c r="G80" s="62"/>
    </row>
    <row r="81" spans="1:7" ht="12" customHeight="1">
      <c r="A81" s="65"/>
      <c r="B81" s="134"/>
      <c r="C81" s="135"/>
      <c r="D81" s="135"/>
      <c r="E81" s="135"/>
      <c r="F81" s="135"/>
      <c r="G81" s="62"/>
    </row>
    <row r="82" spans="1:7" ht="12.75" customHeight="1">
      <c r="A82" s="65"/>
      <c r="B82" s="136"/>
      <c r="C82" s="135"/>
      <c r="D82" s="135"/>
      <c r="E82" s="135"/>
      <c r="F82" s="135"/>
      <c r="G82" s="62"/>
    </row>
    <row r="83" spans="1:7" ht="12" customHeight="1" thickBot="1">
      <c r="A83" s="61"/>
      <c r="B83" s="137"/>
      <c r="C83" s="138" t="s">
        <v>93</v>
      </c>
      <c r="D83" s="139"/>
      <c r="E83" s="140"/>
      <c r="F83" s="141"/>
      <c r="G83" s="62"/>
    </row>
    <row r="84" spans="1:7" ht="12" customHeight="1">
      <c r="A84" s="65"/>
      <c r="B84" s="142" t="s">
        <v>94</v>
      </c>
      <c r="C84" s="143">
        <v>1300</v>
      </c>
      <c r="D84" s="143">
        <v>5000</v>
      </c>
      <c r="E84" s="144">
        <v>1400</v>
      </c>
      <c r="F84" s="145"/>
      <c r="G84" s="63"/>
    </row>
    <row r="85" spans="1:7" ht="12.75" customHeight="1" thickBot="1">
      <c r="A85" s="65"/>
      <c r="B85" s="131" t="s">
        <v>95</v>
      </c>
      <c r="C85" s="132">
        <f>(G59/C84)</f>
        <v>3731.5384615384614</v>
      </c>
      <c r="D85" s="132">
        <f>(G59/D84)</f>
        <v>970.2</v>
      </c>
      <c r="E85" s="146">
        <f>(G59/E84)</f>
        <v>3465</v>
      </c>
      <c r="F85" s="145"/>
      <c r="G85" s="63"/>
    </row>
    <row r="86" spans="1:7" ht="15.6" customHeight="1">
      <c r="A86" s="65"/>
      <c r="B86" s="147" t="s">
        <v>96</v>
      </c>
      <c r="C86" s="148"/>
      <c r="D86" s="148"/>
      <c r="E86" s="148"/>
      <c r="F86" s="148"/>
      <c r="G86" s="64"/>
    </row>
    <row r="87" spans="1:7" ht="11.25" customHeight="1">
      <c r="B87" s="149"/>
      <c r="C87" s="149"/>
      <c r="D87" s="149"/>
      <c r="E87" s="149"/>
      <c r="F87" s="149"/>
    </row>
    <row r="88" spans="1:7" ht="11.25" customHeight="1">
      <c r="B88" s="149"/>
      <c r="C88" s="149"/>
      <c r="D88" s="149"/>
      <c r="E88" s="149"/>
      <c r="F88" s="149"/>
    </row>
    <row r="89" spans="1:7" ht="11.25" customHeight="1">
      <c r="B89" s="149"/>
      <c r="C89" s="149"/>
      <c r="D89" s="149"/>
      <c r="E89" s="149"/>
      <c r="F89" s="14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2023-03-22T15:35:37Z</dcterms:modified>
  <cp:category/>
  <cp:contentStatus/>
</cp:coreProperties>
</file>