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MAGALLANES\Natales\"/>
    </mc:Choice>
  </mc:AlternateContent>
  <bookViews>
    <workbookView xWindow="0" yWindow="0" windowWidth="28800" windowHeight="12330"/>
  </bookViews>
  <sheets>
    <sheet name="Papa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2" i="1"/>
  <c r="G42" i="1" l="1"/>
  <c r="G23" i="1"/>
  <c r="G24" i="1"/>
  <c r="G25" i="1"/>
  <c r="G49" i="1" l="1"/>
  <c r="G50" i="1" s="1"/>
  <c r="C73" i="1" s="1"/>
  <c r="G44" i="1"/>
  <c r="G41" i="1"/>
  <c r="G40" i="1"/>
  <c r="G38" i="1"/>
  <c r="G30" i="1"/>
  <c r="G33" i="1" s="1"/>
  <c r="C71" i="1" s="1"/>
  <c r="G22" i="1"/>
  <c r="G21" i="1"/>
  <c r="G12" i="1"/>
  <c r="G55" i="1" s="1"/>
  <c r="G26" i="1" l="1"/>
  <c r="C69" i="1" s="1"/>
  <c r="G45" i="1"/>
  <c r="C72" i="1" s="1"/>
  <c r="G52" i="1" l="1"/>
  <c r="G53" i="1" s="1"/>
  <c r="G54" i="1" l="1"/>
  <c r="D80" i="1" s="1"/>
  <c r="C74" i="1"/>
  <c r="G56" i="1"/>
  <c r="C80" i="1"/>
  <c r="E80" i="1"/>
  <c r="C75" i="1" l="1"/>
  <c r="D72" i="1" l="1"/>
  <c r="D73" i="1"/>
  <c r="D71" i="1"/>
  <c r="D69" i="1"/>
  <c r="D74" i="1"/>
  <c r="D75" i="1" l="1"/>
</calcChain>
</file>

<file path=xl/sharedStrings.xml><?xml version="1.0" encoding="utf-8"?>
<sst xmlns="http://schemas.openxmlformats.org/spreadsheetml/2006/main" count="130" uniqueCount="97">
  <si>
    <t>RUBRO O CULTIVO</t>
  </si>
  <si>
    <t>PAPAS</t>
  </si>
  <si>
    <t>RENDIMIENTO (Kg/Há.)</t>
  </si>
  <si>
    <t>VARIEDAD</t>
  </si>
  <si>
    <t>INIA</t>
  </si>
  <si>
    <t>FECHA ESTIMADA  PRECIO VENTA</t>
  </si>
  <si>
    <t>Abril</t>
  </si>
  <si>
    <t>NIVEL TECNOLÓGICO</t>
  </si>
  <si>
    <t>Medio</t>
  </si>
  <si>
    <t>PRECIO ESPERADO ($/kg)</t>
  </si>
  <si>
    <t>REGIÓN</t>
  </si>
  <si>
    <t>Magallanes</t>
  </si>
  <si>
    <t>INGRESO ESPERADO, con IVA ($)</t>
  </si>
  <si>
    <t>AGENCIA DE ÁREA</t>
  </si>
  <si>
    <t xml:space="preserve">Natales </t>
  </si>
  <si>
    <t>DESTINO PRODUCCION</t>
  </si>
  <si>
    <t>Mercado local</t>
  </si>
  <si>
    <t>COMUNA/LOCALIDAD</t>
  </si>
  <si>
    <t>FECHA DE COSECHA</t>
  </si>
  <si>
    <t>Marzo</t>
  </si>
  <si>
    <t>FECHA PRECIO INSUMOS</t>
  </si>
  <si>
    <t>CONTINGENCIA</t>
  </si>
  <si>
    <t>Heladas,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</si>
  <si>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</si>
  <si>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</si>
  <si>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</si>
  <si>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</si>
  <si>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</si>
  <si>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</si>
  <si>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</si>
  <si>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</si>
  <si>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</si>
  <si>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</si>
  <si>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 xml:space="preserve">Septiembre-Octubre </t>
  </si>
  <si>
    <t>Aplicación de insumos</t>
  </si>
  <si>
    <t>Septiembre-Diciembre</t>
  </si>
  <si>
    <t>Aporca</t>
  </si>
  <si>
    <t>Diciembre</t>
  </si>
  <si>
    <t>Cosecha</t>
  </si>
  <si>
    <t>Marzo- Abril</t>
  </si>
  <si>
    <t>Selección</t>
  </si>
  <si>
    <t>Abril - Julio</t>
  </si>
  <si>
    <t>Subtotal Jornadas Hombre</t>
  </si>
  <si>
    <t>MAQUINARIA</t>
  </si>
  <si>
    <t xml:space="preserve">Arado </t>
  </si>
  <si>
    <t>JM</t>
  </si>
  <si>
    <t>Septiembre</t>
  </si>
  <si>
    <t xml:space="preserve">Rastra </t>
  </si>
  <si>
    <t>Rotovator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</si>
  <si>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</si>
  <si>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</si>
  <si>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</si>
  <si>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</si>
  <si>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</si>
  <si>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</si>
  <si>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</si>
  <si>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</si>
  <si>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</si>
  <si>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>Urea</t>
  </si>
  <si>
    <t>Octubre-Noviembre</t>
  </si>
  <si>
    <t>Super fosfato triple</t>
  </si>
  <si>
    <t>Muriato potasico</t>
  </si>
  <si>
    <t>HERBICIDAS</t>
  </si>
  <si>
    <t>Afalon</t>
  </si>
  <si>
    <t>Subtotal Insumos</t>
  </si>
  <si>
    <t>OTROS</t>
  </si>
  <si>
    <t>Item</t>
  </si>
  <si>
    <t>Sacos</t>
  </si>
  <si>
    <t>Un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</si>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</sst>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4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4" fillId="2" borderId="57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horizontal="center" wrapText="1"/>
    </xf>
    <xf numFmtId="0" fontId="4" fillId="2" borderId="57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horizontal="right" wrapText="1"/>
    </xf>
    <xf numFmtId="3" fontId="4" fillId="2" borderId="57" xfId="0" applyNumberFormat="1" applyFont="1" applyFill="1" applyBorder="1" applyAlignment="1">
      <alignment horizontal="right" wrapText="1"/>
    </xf>
    <xf numFmtId="49" fontId="7" fillId="3" borderId="58" xfId="0" applyNumberFormat="1" applyFont="1" applyFill="1" applyBorder="1" applyAlignment="1">
      <alignment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vertical="center"/>
    </xf>
    <xf numFmtId="3" fontId="7" fillId="3" borderId="58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 wrapText="1"/>
    </xf>
    <xf numFmtId="0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right" wrapText="1"/>
    </xf>
    <xf numFmtId="3" fontId="4" fillId="2" borderId="56" xfId="0" applyNumberFormat="1" applyFont="1" applyFill="1" applyBorder="1" applyAlignment="1">
      <alignment horizontal="right" wrapTex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zoomScale="130" zoomScaleNormal="130" workbookViewId="0">
      <selection activeCell="I14" sqref="I1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3" t="s">
        <v>2</v>
      </c>
      <c r="F9" s="144"/>
      <c r="G9" s="9">
        <v>15000</v>
      </c>
    </row>
    <row r="10" spans="1:7" ht="38.25" customHeight="1" x14ac:dyDescent="0.25">
      <c r="A10" s="5"/>
      <c r="B10" s="10" t="s">
        <v>3</v>
      </c>
      <c r="C10" s="11" t="s">
        <v>4</v>
      </c>
      <c r="D10" s="12"/>
      <c r="E10" s="141" t="s">
        <v>5</v>
      </c>
      <c r="F10" s="142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2"/>
      <c r="E11" s="141" t="s">
        <v>9</v>
      </c>
      <c r="F11" s="142"/>
      <c r="G11" s="14">
        <v>900</v>
      </c>
    </row>
    <row r="12" spans="1:7" ht="11.25" customHeight="1" x14ac:dyDescent="0.25">
      <c r="A12" s="5"/>
      <c r="B12" s="10" t="s">
        <v>10</v>
      </c>
      <c r="C12" s="15" t="s">
        <v>11</v>
      </c>
      <c r="D12" s="12"/>
      <c r="E12" s="123" t="s">
        <v>12</v>
      </c>
      <c r="F12" s="124"/>
      <c r="G12" s="16">
        <f>(G9*G11)</f>
        <v>13500000</v>
      </c>
    </row>
    <row r="13" spans="1:7" ht="11.25" customHeight="1" x14ac:dyDescent="0.25">
      <c r="A13" s="5"/>
      <c r="B13" s="10" t="s">
        <v>13</v>
      </c>
      <c r="C13" s="13" t="s">
        <v>14</v>
      </c>
      <c r="D13" s="12"/>
      <c r="E13" s="141" t="s">
        <v>15</v>
      </c>
      <c r="F13" s="142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14</v>
      </c>
      <c r="D14" s="12"/>
      <c r="E14" s="141" t="s">
        <v>18</v>
      </c>
      <c r="F14" s="142"/>
      <c r="G14" s="13" t="s">
        <v>19</v>
      </c>
    </row>
    <row r="15" spans="1:7" ht="25.5" customHeight="1" x14ac:dyDescent="0.25">
      <c r="A15" s="5"/>
      <c r="B15" s="10" t="s">
        <v>20</v>
      </c>
      <c r="C15" s="17">
        <v>44979</v>
      </c>
      <c r="D15" s="12"/>
      <c r="E15" s="145" t="s">
        <v>21</v>
      </c>
      <c r="F15" s="146"/>
      <c r="G15" s="15" t="s">
        <v>22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47" t="s">
        <v>23</v>
      </c>
      <c r="C17" s="148"/>
      <c r="D17" s="148"/>
      <c r="E17" s="148"/>
      <c r="F17" s="148"/>
      <c r="G17" s="148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 x14ac:dyDescent="0.25">
      <c r="A21" s="23"/>
      <c r="B21" s="122" t="s">
        <v>31</v>
      </c>
      <c r="C21" s="31" t="s">
        <v>32</v>
      </c>
      <c r="D21" s="32">
        <v>6</v>
      </c>
      <c r="E21" s="122" t="s">
        <v>33</v>
      </c>
      <c r="F21" s="16">
        <v>35000</v>
      </c>
      <c r="G21" s="16">
        <f>(D21*F21)</f>
        <v>210000</v>
      </c>
    </row>
    <row r="22" spans="1:7" ht="15" x14ac:dyDescent="0.25">
      <c r="A22" s="23"/>
      <c r="B22" s="122" t="s">
        <v>34</v>
      </c>
      <c r="C22" s="31" t="s">
        <v>32</v>
      </c>
      <c r="D22" s="32">
        <v>4</v>
      </c>
      <c r="E22" s="122" t="s">
        <v>35</v>
      </c>
      <c r="F22" s="16">
        <v>35000</v>
      </c>
      <c r="G22" s="16">
        <f>(D22*F22)</f>
        <v>140000</v>
      </c>
    </row>
    <row r="23" spans="1:7" ht="15" x14ac:dyDescent="0.25">
      <c r="A23" s="23"/>
      <c r="B23" s="122" t="s">
        <v>36</v>
      </c>
      <c r="C23" s="31" t="s">
        <v>32</v>
      </c>
      <c r="D23" s="32">
        <v>6</v>
      </c>
      <c r="E23" s="122" t="s">
        <v>37</v>
      </c>
      <c r="F23" s="16">
        <v>35000</v>
      </c>
      <c r="G23" s="16">
        <f t="shared" ref="G23:G25" si="0">(D23*F23)</f>
        <v>210000</v>
      </c>
    </row>
    <row r="24" spans="1:7" ht="15" x14ac:dyDescent="0.25">
      <c r="A24" s="23"/>
      <c r="B24" s="122" t="s">
        <v>38</v>
      </c>
      <c r="C24" s="31" t="s">
        <v>32</v>
      </c>
      <c r="D24" s="32">
        <v>15</v>
      </c>
      <c r="E24" s="122" t="s">
        <v>39</v>
      </c>
      <c r="F24" s="16">
        <v>35000</v>
      </c>
      <c r="G24" s="16">
        <f t="shared" si="0"/>
        <v>525000</v>
      </c>
    </row>
    <row r="25" spans="1:7" ht="12.75" customHeight="1" x14ac:dyDescent="0.25">
      <c r="A25" s="23"/>
      <c r="B25" s="122" t="s">
        <v>40</v>
      </c>
      <c r="C25" s="31" t="s">
        <v>32</v>
      </c>
      <c r="D25" s="32">
        <v>5</v>
      </c>
      <c r="E25" s="122" t="s">
        <v>41</v>
      </c>
      <c r="F25" s="16">
        <v>35000</v>
      </c>
      <c r="G25" s="16">
        <f t="shared" si="0"/>
        <v>175000</v>
      </c>
    </row>
    <row r="26" spans="1:7" ht="12.75" customHeight="1" x14ac:dyDescent="0.25">
      <c r="A26" s="23"/>
      <c r="B26" s="33" t="s">
        <v>42</v>
      </c>
      <c r="C26" s="34"/>
      <c r="D26" s="34"/>
      <c r="E26" s="34"/>
      <c r="F26" s="35"/>
      <c r="G26" s="36">
        <f>SUM(G21:G25)</f>
        <v>1260000</v>
      </c>
    </row>
    <row r="27" spans="1:7" ht="12" customHeight="1" x14ac:dyDescent="0.25">
      <c r="A27" s="2"/>
      <c r="B27" s="24"/>
      <c r="C27" s="26"/>
      <c r="D27" s="26"/>
      <c r="E27" s="26"/>
      <c r="F27" s="37"/>
      <c r="G27" s="37"/>
    </row>
    <row r="28" spans="1:7" ht="12" customHeight="1" x14ac:dyDescent="0.25">
      <c r="A28" s="5"/>
      <c r="B28" s="38" t="s">
        <v>43</v>
      </c>
      <c r="C28" s="39"/>
      <c r="D28" s="40"/>
      <c r="E28" s="40"/>
      <c r="F28" s="41"/>
      <c r="G28" s="41"/>
    </row>
    <row r="29" spans="1:7" ht="24" customHeight="1" x14ac:dyDescent="0.25">
      <c r="A29" s="5"/>
      <c r="B29" s="45" t="s">
        <v>25</v>
      </c>
      <c r="C29" s="45" t="s">
        <v>26</v>
      </c>
      <c r="D29" s="45" t="s">
        <v>27</v>
      </c>
      <c r="E29" s="45" t="s">
        <v>28</v>
      </c>
      <c r="F29" s="46" t="s">
        <v>29</v>
      </c>
      <c r="G29" s="45" t="s">
        <v>30</v>
      </c>
    </row>
    <row r="30" spans="1:7" ht="12.75" customHeight="1" x14ac:dyDescent="0.25">
      <c r="A30" s="23"/>
      <c r="B30" s="125" t="s">
        <v>44</v>
      </c>
      <c r="C30" s="126" t="s">
        <v>45</v>
      </c>
      <c r="D30" s="127">
        <v>0.5</v>
      </c>
      <c r="E30" s="128" t="s">
        <v>46</v>
      </c>
      <c r="F30" s="129">
        <v>480000</v>
      </c>
      <c r="G30" s="129">
        <f t="shared" ref="G30:G32" si="1">(D30*F30)</f>
        <v>240000</v>
      </c>
    </row>
    <row r="31" spans="1:7" ht="12.75" customHeight="1" x14ac:dyDescent="0.25">
      <c r="A31" s="77"/>
      <c r="B31" s="134" t="s">
        <v>47</v>
      </c>
      <c r="C31" s="135" t="s">
        <v>45</v>
      </c>
      <c r="D31" s="136">
        <v>0.125</v>
      </c>
      <c r="E31" s="137" t="s">
        <v>46</v>
      </c>
      <c r="F31" s="138">
        <v>480000</v>
      </c>
      <c r="G31" s="129">
        <f t="shared" si="1"/>
        <v>60000</v>
      </c>
    </row>
    <row r="32" spans="1:7" ht="12.75" customHeight="1" x14ac:dyDescent="0.25">
      <c r="A32" s="77"/>
      <c r="B32" s="134" t="s">
        <v>48</v>
      </c>
      <c r="C32" s="135" t="s">
        <v>45</v>
      </c>
      <c r="D32" s="136">
        <v>0.25</v>
      </c>
      <c r="E32" s="137" t="s">
        <v>46</v>
      </c>
      <c r="F32" s="138">
        <v>480000</v>
      </c>
      <c r="G32" s="129">
        <f t="shared" si="1"/>
        <v>120000</v>
      </c>
    </row>
    <row r="33" spans="1:11" ht="12.75" customHeight="1" x14ac:dyDescent="0.25">
      <c r="A33" s="5"/>
      <c r="B33" s="130" t="s">
        <v>49</v>
      </c>
      <c r="C33" s="131"/>
      <c r="D33" s="131"/>
      <c r="E33" s="131"/>
      <c r="F33" s="132"/>
      <c r="G33" s="133">
        <f>SUM(G30:G32)</f>
        <v>420000</v>
      </c>
    </row>
    <row r="34" spans="1:11" ht="12" customHeight="1" x14ac:dyDescent="0.25">
      <c r="A34" s="2"/>
      <c r="B34" s="42"/>
      <c r="C34" s="43"/>
      <c r="D34" s="43"/>
      <c r="E34" s="43"/>
      <c r="F34" s="44"/>
      <c r="G34" s="44"/>
    </row>
    <row r="35" spans="1:11" ht="12" customHeight="1" x14ac:dyDescent="0.25">
      <c r="A35" s="5"/>
      <c r="B35" s="38" t="s">
        <v>50</v>
      </c>
      <c r="C35" s="39"/>
      <c r="D35" s="40"/>
      <c r="E35" s="40"/>
      <c r="F35" s="41"/>
      <c r="G35" s="41"/>
    </row>
    <row r="36" spans="1:11" ht="24" customHeight="1" x14ac:dyDescent="0.25">
      <c r="A36" s="5"/>
      <c r="B36" s="46" t="s">
        <v>51</v>
      </c>
      <c r="C36" s="46" t="s">
        <v>52</v>
      </c>
      <c r="D36" s="46" t="s">
        <v>53</v>
      </c>
      <c r="E36" s="46" t="s">
        <v>28</v>
      </c>
      <c r="F36" s="46" t="s">
        <v>29</v>
      </c>
      <c r="G36" s="46" t="s">
        <v>30</v>
      </c>
      <c r="K36" s="121"/>
    </row>
    <row r="37" spans="1:11" ht="12.75" customHeight="1" x14ac:dyDescent="0.25">
      <c r="A37" s="23"/>
      <c r="B37" s="47" t="s">
        <v>54</v>
      </c>
      <c r="C37" s="48"/>
      <c r="D37" s="48"/>
      <c r="E37" s="48"/>
      <c r="F37" s="48"/>
      <c r="G37" s="48"/>
      <c r="K37" s="121"/>
    </row>
    <row r="38" spans="1:11" ht="12.75" customHeight="1" x14ac:dyDescent="0.25">
      <c r="A38" s="23"/>
      <c r="B38" s="123" t="s">
        <v>55</v>
      </c>
      <c r="C38" s="49" t="s">
        <v>56</v>
      </c>
      <c r="D38" s="50">
        <v>3000</v>
      </c>
      <c r="E38" s="49" t="s">
        <v>46</v>
      </c>
      <c r="F38" s="51">
        <v>800</v>
      </c>
      <c r="G38" s="51">
        <f>(D38*F38)</f>
        <v>2400000</v>
      </c>
    </row>
    <row r="39" spans="1:11" ht="12.75" customHeight="1" x14ac:dyDescent="0.25">
      <c r="A39" s="23"/>
      <c r="B39" s="52" t="s">
        <v>57</v>
      </c>
      <c r="C39" s="53"/>
      <c r="D39" s="124"/>
      <c r="E39" s="53"/>
      <c r="F39" s="51"/>
      <c r="G39" s="51"/>
    </row>
    <row r="40" spans="1:11" ht="12.75" customHeight="1" x14ac:dyDescent="0.25">
      <c r="A40" s="23"/>
      <c r="B40" s="123" t="s">
        <v>58</v>
      </c>
      <c r="C40" s="49" t="s">
        <v>56</v>
      </c>
      <c r="D40" s="50">
        <v>125</v>
      </c>
      <c r="E40" s="49" t="s">
        <v>59</v>
      </c>
      <c r="F40" s="51">
        <v>1260</v>
      </c>
      <c r="G40" s="51">
        <f>(D40*F40)</f>
        <v>157500</v>
      </c>
    </row>
    <row r="41" spans="1:11" ht="12.75" customHeight="1" x14ac:dyDescent="0.25">
      <c r="A41" s="23"/>
      <c r="B41" s="123" t="s">
        <v>60</v>
      </c>
      <c r="C41" s="49" t="s">
        <v>56</v>
      </c>
      <c r="D41" s="50">
        <v>125</v>
      </c>
      <c r="E41" s="49" t="s">
        <v>59</v>
      </c>
      <c r="F41" s="51">
        <v>2061</v>
      </c>
      <c r="G41" s="51">
        <f>(D41*F41)</f>
        <v>257625</v>
      </c>
    </row>
    <row r="42" spans="1:11" ht="12.75" customHeight="1" x14ac:dyDescent="0.25">
      <c r="A42" s="23"/>
      <c r="B42" s="123" t="s">
        <v>61</v>
      </c>
      <c r="C42" s="49" t="s">
        <v>56</v>
      </c>
      <c r="D42" s="50">
        <v>210</v>
      </c>
      <c r="E42" s="49" t="s">
        <v>59</v>
      </c>
      <c r="F42" s="51">
        <v>2160</v>
      </c>
      <c r="G42" s="51">
        <f>(D42*F42)</f>
        <v>453600</v>
      </c>
    </row>
    <row r="43" spans="1:11" ht="12.75" customHeight="1" x14ac:dyDescent="0.25">
      <c r="A43" s="23"/>
      <c r="B43" s="52" t="s">
        <v>62</v>
      </c>
      <c r="C43" s="53"/>
      <c r="D43" s="124"/>
      <c r="E43" s="53"/>
      <c r="F43" s="51"/>
      <c r="G43" s="51"/>
    </row>
    <row r="44" spans="1:11" ht="12.75" customHeight="1" x14ac:dyDescent="0.25">
      <c r="A44" s="23"/>
      <c r="B44" s="123" t="s">
        <v>63</v>
      </c>
      <c r="C44" s="49" t="s">
        <v>56</v>
      </c>
      <c r="D44" s="50">
        <v>2</v>
      </c>
      <c r="E44" s="49" t="s">
        <v>59</v>
      </c>
      <c r="F44" s="51">
        <v>49500</v>
      </c>
      <c r="G44" s="51">
        <f>(D44*F44)</f>
        <v>99000</v>
      </c>
    </row>
    <row r="45" spans="1:11" ht="13.5" customHeight="1" x14ac:dyDescent="0.25">
      <c r="A45" s="5"/>
      <c r="B45" s="54" t="s">
        <v>64</v>
      </c>
      <c r="C45" s="55"/>
      <c r="D45" s="55"/>
      <c r="E45" s="55"/>
      <c r="F45" s="56"/>
      <c r="G45" s="57">
        <f>SUM(G37:G44)</f>
        <v>3367725</v>
      </c>
    </row>
    <row r="46" spans="1:11" ht="12" customHeight="1" x14ac:dyDescent="0.25">
      <c r="A46" s="2"/>
      <c r="B46" s="42"/>
      <c r="C46" s="43"/>
      <c r="D46" s="43"/>
      <c r="E46" s="58"/>
      <c r="F46" s="44"/>
      <c r="G46" s="44"/>
    </row>
    <row r="47" spans="1:11" ht="12" customHeight="1" x14ac:dyDescent="0.25">
      <c r="A47" s="5"/>
      <c r="B47" s="38" t="s">
        <v>65</v>
      </c>
      <c r="C47" s="39"/>
      <c r="D47" s="40"/>
      <c r="E47" s="40"/>
      <c r="F47" s="41"/>
      <c r="G47" s="41"/>
    </row>
    <row r="48" spans="1:11" ht="24" customHeight="1" x14ac:dyDescent="0.25">
      <c r="A48" s="5"/>
      <c r="B48" s="45" t="s">
        <v>66</v>
      </c>
      <c r="C48" s="46" t="s">
        <v>52</v>
      </c>
      <c r="D48" s="46" t="s">
        <v>53</v>
      </c>
      <c r="E48" s="45" t="s">
        <v>28</v>
      </c>
      <c r="F48" s="46" t="s">
        <v>29</v>
      </c>
      <c r="G48" s="45" t="s">
        <v>30</v>
      </c>
    </row>
    <row r="49" spans="1:7" ht="12.75" customHeight="1" x14ac:dyDescent="0.25">
      <c r="A49" s="23"/>
      <c r="B49" s="122" t="s">
        <v>67</v>
      </c>
      <c r="C49" s="49" t="s">
        <v>68</v>
      </c>
      <c r="D49" s="51">
        <v>400</v>
      </c>
      <c r="E49" s="31" t="s">
        <v>69</v>
      </c>
      <c r="F49" s="59">
        <v>200</v>
      </c>
      <c r="G49" s="51">
        <f>(D49*F49)</f>
        <v>80000</v>
      </c>
    </row>
    <row r="50" spans="1:7" ht="13.5" customHeight="1" x14ac:dyDescent="0.25">
      <c r="A50" s="5"/>
      <c r="B50" s="60" t="s">
        <v>70</v>
      </c>
      <c r="C50" s="61"/>
      <c r="D50" s="61"/>
      <c r="E50" s="61"/>
      <c r="F50" s="62"/>
      <c r="G50" s="63">
        <f>SUM(G49)</f>
        <v>80000</v>
      </c>
    </row>
    <row r="51" spans="1:7" ht="12" customHeight="1" x14ac:dyDescent="0.25">
      <c r="A51" s="2"/>
      <c r="B51" s="80"/>
      <c r="C51" s="80"/>
      <c r="D51" s="80"/>
      <c r="E51" s="80"/>
      <c r="F51" s="81"/>
      <c r="G51" s="81"/>
    </row>
    <row r="52" spans="1:7" ht="12" customHeight="1" x14ac:dyDescent="0.25">
      <c r="A52" s="77"/>
      <c r="B52" s="82" t="s">
        <v>71</v>
      </c>
      <c r="C52" s="83"/>
      <c r="D52" s="83"/>
      <c r="E52" s="83"/>
      <c r="F52" s="83"/>
      <c r="G52" s="84">
        <f>G26+G33+G45+G50</f>
        <v>5127725</v>
      </c>
    </row>
    <row r="53" spans="1:7" ht="12" customHeight="1" x14ac:dyDescent="0.25">
      <c r="A53" s="77"/>
      <c r="B53" s="85" t="s">
        <v>72</v>
      </c>
      <c r="C53" s="65"/>
      <c r="D53" s="65"/>
      <c r="E53" s="65"/>
      <c r="F53" s="65"/>
      <c r="G53" s="86">
        <f>G52*0.05</f>
        <v>256386.25</v>
      </c>
    </row>
    <row r="54" spans="1:7" ht="12" customHeight="1" x14ac:dyDescent="0.25">
      <c r="A54" s="77"/>
      <c r="B54" s="87" t="s">
        <v>73</v>
      </c>
      <c r="C54" s="64"/>
      <c r="D54" s="64"/>
      <c r="E54" s="64"/>
      <c r="F54" s="64"/>
      <c r="G54" s="88">
        <f>G53+G52</f>
        <v>5384111.25</v>
      </c>
    </row>
    <row r="55" spans="1:7" ht="12" customHeight="1" x14ac:dyDescent="0.25">
      <c r="A55" s="77"/>
      <c r="B55" s="85" t="s">
        <v>74</v>
      </c>
      <c r="C55" s="65"/>
      <c r="D55" s="65"/>
      <c r="E55" s="65"/>
      <c r="F55" s="65"/>
      <c r="G55" s="86">
        <f>G12</f>
        <v>13500000</v>
      </c>
    </row>
    <row r="56" spans="1:7" ht="12" customHeight="1" x14ac:dyDescent="0.25">
      <c r="A56" s="77"/>
      <c r="B56" s="89" t="s">
        <v>75</v>
      </c>
      <c r="C56" s="90"/>
      <c r="D56" s="90"/>
      <c r="E56" s="90"/>
      <c r="F56" s="90"/>
      <c r="G56" s="91">
        <f>G55-G54</f>
        <v>8115888.75</v>
      </c>
    </row>
    <row r="57" spans="1:7" ht="12" customHeight="1" x14ac:dyDescent="0.25">
      <c r="A57" s="77"/>
      <c r="B57" s="78" t="s">
        <v>76</v>
      </c>
      <c r="C57" s="79"/>
      <c r="D57" s="79"/>
      <c r="E57" s="79"/>
      <c r="F57" s="79"/>
      <c r="G57" s="74"/>
    </row>
    <row r="58" spans="1:7" ht="12.75" customHeight="1" thickBot="1" x14ac:dyDescent="0.3">
      <c r="A58" s="77"/>
      <c r="B58" s="92"/>
      <c r="C58" s="79"/>
      <c r="D58" s="79"/>
      <c r="E58" s="79"/>
      <c r="F58" s="79"/>
      <c r="G58" s="74"/>
    </row>
    <row r="59" spans="1:7" ht="12" customHeight="1" x14ac:dyDescent="0.25">
      <c r="A59" s="77"/>
      <c r="B59" s="104" t="s">
        <v>77</v>
      </c>
      <c r="C59" s="105"/>
      <c r="D59" s="105"/>
      <c r="E59" s="105"/>
      <c r="F59" s="106"/>
      <c r="G59" s="74"/>
    </row>
    <row r="60" spans="1:7" ht="12" customHeight="1" x14ac:dyDescent="0.25">
      <c r="A60" s="77"/>
      <c r="B60" s="107" t="s">
        <v>78</v>
      </c>
      <c r="C60" s="76"/>
      <c r="D60" s="76"/>
      <c r="E60" s="76"/>
      <c r="F60" s="108"/>
      <c r="G60" s="74"/>
    </row>
    <row r="61" spans="1:7" ht="12" customHeight="1" x14ac:dyDescent="0.25">
      <c r="A61" s="77"/>
      <c r="B61" s="107" t="s">
        <v>79</v>
      </c>
      <c r="C61" s="76"/>
      <c r="D61" s="76"/>
      <c r="E61" s="76"/>
      <c r="F61" s="108"/>
      <c r="G61" s="74"/>
    </row>
    <row r="62" spans="1:7" ht="12" customHeight="1" x14ac:dyDescent="0.25">
      <c r="A62" s="77"/>
      <c r="B62" s="107" t="s">
        <v>80</v>
      </c>
      <c r="C62" s="76"/>
      <c r="D62" s="76"/>
      <c r="E62" s="76"/>
      <c r="F62" s="108"/>
      <c r="G62" s="74"/>
    </row>
    <row r="63" spans="1:7" ht="12" customHeight="1" x14ac:dyDescent="0.25">
      <c r="A63" s="77"/>
      <c r="B63" s="107" t="s">
        <v>81</v>
      </c>
      <c r="C63" s="76"/>
      <c r="D63" s="76"/>
      <c r="E63" s="76"/>
      <c r="F63" s="108"/>
      <c r="G63" s="74"/>
    </row>
    <row r="64" spans="1:7" ht="12" customHeight="1" x14ac:dyDescent="0.25">
      <c r="A64" s="77"/>
      <c r="B64" s="107" t="s">
        <v>82</v>
      </c>
      <c r="C64" s="76"/>
      <c r="D64" s="76"/>
      <c r="E64" s="76"/>
      <c r="F64" s="108"/>
      <c r="G64" s="74"/>
    </row>
    <row r="65" spans="1:7" ht="12.75" customHeight="1" thickBot="1" x14ac:dyDescent="0.3">
      <c r="A65" s="77"/>
      <c r="B65" s="109" t="s">
        <v>83</v>
      </c>
      <c r="C65" s="110"/>
      <c r="D65" s="110"/>
      <c r="E65" s="110"/>
      <c r="F65" s="111"/>
      <c r="G65" s="74"/>
    </row>
    <row r="66" spans="1:7" ht="12.75" customHeight="1" x14ac:dyDescent="0.25">
      <c r="A66" s="77"/>
      <c r="B66" s="102"/>
      <c r="C66" s="76"/>
      <c r="D66" s="76"/>
      <c r="E66" s="76"/>
      <c r="F66" s="76"/>
      <c r="G66" s="74"/>
    </row>
    <row r="67" spans="1:7" ht="15" customHeight="1" thickBot="1" x14ac:dyDescent="0.3">
      <c r="A67" s="77"/>
      <c r="B67" s="139" t="s">
        <v>84</v>
      </c>
      <c r="C67" s="140"/>
      <c r="D67" s="101"/>
      <c r="E67" s="67"/>
      <c r="F67" s="67"/>
      <c r="G67" s="74"/>
    </row>
    <row r="68" spans="1:7" ht="12" customHeight="1" x14ac:dyDescent="0.25">
      <c r="A68" s="77"/>
      <c r="B68" s="94" t="s">
        <v>66</v>
      </c>
      <c r="C68" s="68" t="s">
        <v>85</v>
      </c>
      <c r="D68" s="95" t="s">
        <v>86</v>
      </c>
      <c r="E68" s="67"/>
      <c r="F68" s="67"/>
      <c r="G68" s="74"/>
    </row>
    <row r="69" spans="1:7" ht="12" customHeight="1" x14ac:dyDescent="0.25">
      <c r="A69" s="77"/>
      <c r="B69" s="96" t="s">
        <v>87</v>
      </c>
      <c r="C69" s="69">
        <f>G26</f>
        <v>1260000</v>
      </c>
      <c r="D69" s="97">
        <f>(C69/C75)</f>
        <v>0.23402191030135197</v>
      </c>
      <c r="E69" s="67"/>
      <c r="F69" s="67"/>
      <c r="G69" s="74"/>
    </row>
    <row r="70" spans="1:7" ht="12" customHeight="1" x14ac:dyDescent="0.25">
      <c r="A70" s="77"/>
      <c r="B70" s="96" t="s">
        <v>88</v>
      </c>
      <c r="C70" s="70">
        <v>0</v>
      </c>
      <c r="D70" s="97">
        <v>0</v>
      </c>
      <c r="E70" s="67"/>
      <c r="F70" s="67"/>
      <c r="G70" s="74"/>
    </row>
    <row r="71" spans="1:7" ht="12" customHeight="1" x14ac:dyDescent="0.25">
      <c r="A71" s="77"/>
      <c r="B71" s="96" t="s">
        <v>89</v>
      </c>
      <c r="C71" s="69">
        <f>G33</f>
        <v>420000</v>
      </c>
      <c r="D71" s="97">
        <f>(C71/C75)</f>
        <v>7.8007303433783995E-2</v>
      </c>
      <c r="E71" s="67"/>
      <c r="F71" s="67"/>
      <c r="G71" s="74"/>
    </row>
    <row r="72" spans="1:7" ht="12" customHeight="1" x14ac:dyDescent="0.25">
      <c r="A72" s="77"/>
      <c r="B72" s="96" t="s">
        <v>51</v>
      </c>
      <c r="C72" s="69">
        <f>G45</f>
        <v>3367725</v>
      </c>
      <c r="D72" s="97">
        <f>(C72/C75)</f>
        <v>0.62549320465842895</v>
      </c>
      <c r="E72" s="67"/>
      <c r="F72" s="67"/>
      <c r="G72" s="74"/>
    </row>
    <row r="73" spans="1:7" ht="12" customHeight="1" x14ac:dyDescent="0.25">
      <c r="A73" s="77"/>
      <c r="B73" s="96" t="s">
        <v>90</v>
      </c>
      <c r="C73" s="71">
        <f>G50</f>
        <v>80000</v>
      </c>
      <c r="D73" s="97">
        <f>(C73/C75)</f>
        <v>1.4858533987387425E-2</v>
      </c>
      <c r="E73" s="73"/>
      <c r="F73" s="73"/>
      <c r="G73" s="74"/>
    </row>
    <row r="74" spans="1:7" ht="12" customHeight="1" x14ac:dyDescent="0.25">
      <c r="A74" s="77"/>
      <c r="B74" s="96" t="s">
        <v>91</v>
      </c>
      <c r="C74" s="71">
        <f>G53</f>
        <v>256386.25</v>
      </c>
      <c r="D74" s="97">
        <f>(C74/C75)</f>
        <v>4.7619047619047616E-2</v>
      </c>
      <c r="E74" s="73"/>
      <c r="F74" s="73"/>
      <c r="G74" s="74"/>
    </row>
    <row r="75" spans="1:7" ht="12.75" customHeight="1" thickBot="1" x14ac:dyDescent="0.3">
      <c r="A75" s="77"/>
      <c r="B75" s="98" t="s">
        <v>92</v>
      </c>
      <c r="C75" s="99">
        <f>SUM(C69:C74)</f>
        <v>5384111.25</v>
      </c>
      <c r="D75" s="100">
        <f>SUM(D69:D74)</f>
        <v>1</v>
      </c>
      <c r="E75" s="73"/>
      <c r="F75" s="73"/>
      <c r="G75" s="74"/>
    </row>
    <row r="76" spans="1:7" ht="12" customHeight="1" x14ac:dyDescent="0.25">
      <c r="A76" s="77"/>
      <c r="B76" s="92"/>
      <c r="C76" s="79"/>
      <c r="D76" s="79"/>
      <c r="E76" s="79"/>
      <c r="F76" s="79"/>
      <c r="G76" s="74"/>
    </row>
    <row r="77" spans="1:7" ht="12.75" customHeight="1" x14ac:dyDescent="0.25">
      <c r="A77" s="77"/>
      <c r="B77" s="93"/>
      <c r="C77" s="79"/>
      <c r="D77" s="79"/>
      <c r="E77" s="79"/>
      <c r="F77" s="79"/>
      <c r="G77" s="74"/>
    </row>
    <row r="78" spans="1:7" ht="12" customHeight="1" thickBot="1" x14ac:dyDescent="0.3">
      <c r="A78" s="66"/>
      <c r="B78" s="113"/>
      <c r="C78" s="114" t="s">
        <v>93</v>
      </c>
      <c r="D78" s="115"/>
      <c r="E78" s="116"/>
      <c r="F78" s="72"/>
      <c r="G78" s="74"/>
    </row>
    <row r="79" spans="1:7" ht="12" customHeight="1" x14ac:dyDescent="0.25">
      <c r="A79" s="77"/>
      <c r="B79" s="117" t="s">
        <v>94</v>
      </c>
      <c r="C79" s="118">
        <v>13000</v>
      </c>
      <c r="D79" s="118">
        <v>15000</v>
      </c>
      <c r="E79" s="119">
        <v>17000</v>
      </c>
      <c r="F79" s="112"/>
      <c r="G79" s="75"/>
    </row>
    <row r="80" spans="1:7" ht="12.75" customHeight="1" thickBot="1" x14ac:dyDescent="0.3">
      <c r="A80" s="77"/>
      <c r="B80" s="98" t="s">
        <v>95</v>
      </c>
      <c r="C80" s="99">
        <f>(G54/C79)</f>
        <v>414.16240384615384</v>
      </c>
      <c r="D80" s="99">
        <f>(G54/D79)</f>
        <v>358.94074999999998</v>
      </c>
      <c r="E80" s="120">
        <f>(G54/E79)</f>
        <v>316.71242647058824</v>
      </c>
      <c r="F80" s="112"/>
      <c r="G80" s="75"/>
    </row>
    <row r="81" spans="1:7" ht="15.6" customHeight="1" x14ac:dyDescent="0.25">
      <c r="A81" s="77"/>
      <c r="B81" s="103" t="s">
        <v>96</v>
      </c>
      <c r="C81" s="76"/>
      <c r="D81" s="76"/>
      <c r="E81" s="76"/>
      <c r="F81" s="76"/>
      <c r="G81" s="76"/>
    </row>
  </sheetData>
  <mergeCells count="8">
    <mergeCell ref="B67:C6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Rioseco Ventura Victor Manuel</cp:lastModifiedBy>
  <cp:revision/>
  <dcterms:created xsi:type="dcterms:W3CDTF">2020-11-27T12:49:26Z</dcterms:created>
  <dcterms:modified xsi:type="dcterms:W3CDTF">2023-05-03T14:06:58Z</dcterms:modified>
  <cp:category/>
  <cp:contentStatus/>
</cp:coreProperties>
</file>