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PAPAYA" sheetId="1" r:id="rId1"/>
  </sheets>
  <calcPr calcId="162913"/>
</workbook>
</file>

<file path=xl/calcChain.xml><?xml version="1.0" encoding="utf-8"?>
<calcChain xmlns="http://schemas.openxmlformats.org/spreadsheetml/2006/main">
  <c r="D79" i="1" l="1"/>
  <c r="G34" i="1" l="1"/>
  <c r="G43" i="1"/>
  <c r="G41" i="1" l="1"/>
  <c r="G40" i="1"/>
  <c r="G22" i="1"/>
  <c r="G23" i="1"/>
  <c r="G21" i="1"/>
  <c r="G24" i="1" l="1"/>
  <c r="C72" i="1"/>
  <c r="G33" i="1"/>
  <c r="G54" i="1"/>
  <c r="G44" i="1" l="1"/>
  <c r="C71" i="1" s="1"/>
  <c r="C68" i="1"/>
  <c r="G35" i="1"/>
  <c r="C70" i="1" s="1"/>
  <c r="G51" i="1" l="1"/>
  <c r="G52" i="1" s="1"/>
  <c r="G53" i="1" s="1"/>
  <c r="G55" i="1" s="1"/>
  <c r="C73" i="1" l="1"/>
  <c r="C74" i="1" s="1"/>
  <c r="C79" i="1"/>
  <c r="E79" i="1"/>
  <c r="D72" i="1" l="1"/>
  <c r="D70" i="1"/>
  <c r="D68" i="1"/>
  <c r="D71" i="1"/>
  <c r="D73" i="1"/>
  <c r="D74" i="1" l="1"/>
</calcChain>
</file>

<file path=xl/sharedStrings.xml><?xml version="1.0" encoding="utf-8"?>
<sst xmlns="http://schemas.openxmlformats.org/spreadsheetml/2006/main" count="120" uniqueCount="90">
  <si>
    <t>RUBRO O CULTIVO</t>
  </si>
  <si>
    <t>PAPAYA</t>
  </si>
  <si>
    <t>RENDIMIENTO (kg.Há.)</t>
  </si>
  <si>
    <t>VARIEDAD</t>
  </si>
  <si>
    <t>MARADOL - ECUATORIANA</t>
  </si>
  <si>
    <t>FECHA ESTIMADA  PRECIO VENTA</t>
  </si>
  <si>
    <t>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</si>
  <si>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</si>
  <si>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</si>
  <si>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</si>
  <si>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</si>
  <si>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</si>
  <si>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</si>
  <si>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</si>
  <si>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</si>
  <si>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 xml:space="preserve">MERCADO INTERNO </t>
  </si>
  <si>
    <t>COMUNA/LOCALIDAD</t>
  </si>
  <si>
    <t>FECHA DE COSECHA</t>
  </si>
  <si>
    <t>TODO EL AÑO</t>
  </si>
  <si>
    <t>FECHA PRECIO INSUMOS</t>
  </si>
  <si>
    <t>CONTINGENCIA</t>
  </si>
  <si>
    <t>PLAGAS/FUNGI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</si>
  <si>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</si>
  <si>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</si>
  <si>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</si>
  <si>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</si>
  <si>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</si>
  <si>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</si>
  <si>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</si>
  <si>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</si>
  <si>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DESMALEZAMIENTO</t>
  </si>
  <si>
    <t>JH</t>
  </si>
  <si>
    <t>RIEGOS</t>
  </si>
  <si>
    <t>SEPT-FEBRERO</t>
  </si>
  <si>
    <t>COSECHA</t>
  </si>
  <si>
    <t>FEBRERO-MARZO</t>
  </si>
  <si>
    <t>Subtotal Jornadas Hombre</t>
  </si>
  <si>
    <t>JORNADAS ANIMAL</t>
  </si>
  <si>
    <t>Subtotal Jornadas Animal</t>
  </si>
  <si>
    <t>MAQUINARIA</t>
  </si>
  <si>
    <t>SEPT-DIC.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</si>
  <si>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</si>
  <si>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</si>
  <si>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</si>
  <si>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</si>
  <si>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</si>
  <si>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</si>
  <si>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>UREA</t>
  </si>
  <si>
    <t>KG.</t>
  </si>
  <si>
    <t>NITRATO DE K.</t>
  </si>
  <si>
    <t xml:space="preserve">INSECTICIDAS </t>
  </si>
  <si>
    <t>SEPT-ENE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</si>
  <si>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</si>
  <si>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</si>
  <si>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</si>
  <si>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</si>
  <si>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</si>
  <si>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</si>
  <si>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</si>
  <si>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</si>
  <si>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</si>
  <si>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</si>
  <si>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</si>
  <si>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</si>
  <si>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</si>
  <si>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</si>
  <si>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</si>
  <si>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</si>
  <si>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</si>
  <si>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</si>
  <si>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</si>
  <si>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</si>
  <si>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</si>
  <si>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</si>
  <si>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</si>
  <si>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</si>
  <si>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</si>
  <si>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</si>
  <si>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</si>
  <si>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</si>
  <si>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</si>
  <si>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</si>
  <si>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</si>
  <si>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</si>
  <si>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PESTICIDASN (2)</t>
  </si>
  <si>
    <t xml:space="preserve">APLICACIÓN FERTILIZANTES (2) </t>
  </si>
  <si>
    <t>KARATE ZEON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</si>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</sst>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8" fillId="0" borderId="1" applyFont="0" applyFill="0" applyBorder="0" applyAlignment="0" applyProtection="0"/>
    <xf numFmtId="166" fontId="8" fillId="0" borderId="1" applyFont="0" applyFill="0" applyBorder="0" applyAlignment="0" applyProtection="0"/>
  </cellStyleXfs>
  <cellXfs count="9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4" fillId="2" borderId="10" xfId="0" applyNumberFormat="1" applyFont="1" applyFill="1" applyBorder="1" applyAlignment="1">
      <alignment vertical="center" wrapText="1"/>
    </xf>
    <xf numFmtId="3" fontId="10" fillId="0" borderId="10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5" borderId="1" xfId="0" applyFont="1" applyFill="1" applyBorder="1"/>
    <xf numFmtId="0" fontId="12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NumberFormat="1" applyFont="1" applyBorder="1"/>
    <xf numFmtId="3" fontId="10" fillId="0" borderId="10" xfId="0" applyNumberFormat="1" applyFont="1" applyBorder="1" applyAlignment="1">
      <alignment horizontal="center" vertical="center"/>
    </xf>
    <xf numFmtId="3" fontId="10" fillId="8" borderId="10" xfId="0" applyNumberFormat="1" applyFont="1" applyFill="1" applyBorder="1" applyAlignment="1">
      <alignment vertical="center"/>
    </xf>
    <xf numFmtId="0" fontId="18" fillId="0" borderId="10" xfId="0" applyNumberFormat="1" applyFont="1" applyBorder="1"/>
    <xf numFmtId="0" fontId="9" fillId="0" borderId="10" xfId="0" applyFont="1" applyBorder="1" applyAlignment="1">
      <alignment vertical="center"/>
    </xf>
    <xf numFmtId="49" fontId="11" fillId="4" borderId="11" xfId="0" applyNumberFormat="1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164" fontId="11" fillId="4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4" borderId="14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164" fontId="11" fillId="4" borderId="15" xfId="0" applyNumberFormat="1" applyFont="1" applyFill="1" applyBorder="1" applyAlignment="1">
      <alignment vertical="center"/>
    </xf>
    <xf numFmtId="49" fontId="11" fillId="4" borderId="16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vertical="center"/>
    </xf>
    <xf numFmtId="164" fontId="11" fillId="4" borderId="18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5" fillId="0" borderId="1" xfId="0" applyNumberFormat="1" applyFont="1" applyBorder="1"/>
    <xf numFmtId="0" fontId="15" fillId="0" borderId="0" xfId="0" applyNumberFormat="1" applyFont="1"/>
    <xf numFmtId="0" fontId="15" fillId="0" borderId="0" xfId="0" applyFont="1"/>
    <xf numFmtId="0" fontId="20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5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12" fillId="7" borderId="10" xfId="0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vertical="center"/>
    </xf>
    <xf numFmtId="41" fontId="13" fillId="6" borderId="10" xfId="7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</cellXfs>
  <cellStyles count="10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938892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90500"/>
          <a:ext cx="62320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/>
  <cols>
    <col min="1" max="1" width="7.85546875" style="2" customWidth="1"/>
    <col min="2" max="2" width="21.85546875" style="2" customWidth="1"/>
    <col min="3" max="3" width="19.42578125" style="2" customWidth="1"/>
    <col min="4" max="4" width="11" style="2" customWidth="1"/>
    <col min="5" max="5" width="16.1406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26"/>
      <c r="C8" s="26"/>
      <c r="D8" s="26"/>
      <c r="E8" s="26"/>
      <c r="F8" s="26"/>
      <c r="G8" s="26"/>
    </row>
    <row r="9" spans="1:7" ht="12" customHeight="1">
      <c r="A9" s="3"/>
      <c r="B9" s="24" t="s">
        <v>0</v>
      </c>
      <c r="C9" s="35" t="s">
        <v>1</v>
      </c>
      <c r="D9" s="26"/>
      <c r="E9" s="91" t="s">
        <v>2</v>
      </c>
      <c r="F9" s="91"/>
      <c r="G9" s="5">
        <v>8000</v>
      </c>
    </row>
    <row r="10" spans="1:7" ht="15">
      <c r="A10" s="3"/>
      <c r="B10" s="4" t="s">
        <v>3</v>
      </c>
      <c r="C10" s="36" t="s">
        <v>4</v>
      </c>
      <c r="D10" s="26"/>
      <c r="E10" s="90" t="s">
        <v>5</v>
      </c>
      <c r="F10" s="90"/>
      <c r="G10" s="6" t="s">
        <v>6</v>
      </c>
    </row>
    <row r="11" spans="1:7" ht="14.45" customHeight="1">
      <c r="A11" s="3"/>
      <c r="B11" s="4" t="s">
        <v>7</v>
      </c>
      <c r="C11" s="37" t="s">
        <v>8</v>
      </c>
      <c r="D11" s="26"/>
      <c r="E11" s="90" t="s">
        <v>9</v>
      </c>
      <c r="F11" s="90"/>
      <c r="G11" s="5">
        <v>800</v>
      </c>
    </row>
    <row r="12" spans="1:7" ht="11.25" customHeight="1">
      <c r="A12" s="3"/>
      <c r="B12" s="4" t="s">
        <v>10</v>
      </c>
      <c r="C12" s="38" t="s">
        <v>11</v>
      </c>
      <c r="D12" s="26"/>
      <c r="E12" s="39" t="s">
        <v>12</v>
      </c>
      <c r="F12" s="40"/>
      <c r="G12" s="7">
        <v>4000000</v>
      </c>
    </row>
    <row r="13" spans="1:7" ht="11.25" customHeight="1">
      <c r="A13" s="3"/>
      <c r="B13" s="4" t="s">
        <v>13</v>
      </c>
      <c r="C13" s="38" t="s">
        <v>87</v>
      </c>
      <c r="D13" s="26"/>
      <c r="E13" s="90" t="s">
        <v>14</v>
      </c>
      <c r="F13" s="90"/>
      <c r="G13" s="8" t="s">
        <v>15</v>
      </c>
    </row>
    <row r="14" spans="1:7" ht="24.75" customHeight="1">
      <c r="A14" s="3"/>
      <c r="B14" s="4" t="s">
        <v>16</v>
      </c>
      <c r="C14" s="38" t="s">
        <v>88</v>
      </c>
      <c r="D14" s="26"/>
      <c r="E14" s="90" t="s">
        <v>17</v>
      </c>
      <c r="F14" s="90"/>
      <c r="G14" s="6" t="s">
        <v>18</v>
      </c>
    </row>
    <row r="15" spans="1:7" ht="20.25" customHeight="1">
      <c r="A15" s="3"/>
      <c r="B15" s="4" t="s">
        <v>19</v>
      </c>
      <c r="C15" s="37" t="s">
        <v>89</v>
      </c>
      <c r="D15" s="26"/>
      <c r="E15" s="92" t="s">
        <v>20</v>
      </c>
      <c r="F15" s="92"/>
      <c r="G15" s="6" t="s">
        <v>21</v>
      </c>
    </row>
    <row r="16" spans="1:7" ht="12" customHeight="1">
      <c r="A16" s="3"/>
      <c r="B16" s="27"/>
      <c r="C16" s="28"/>
      <c r="D16" s="26"/>
      <c r="E16" s="26"/>
      <c r="F16" s="26"/>
      <c r="G16" s="29"/>
    </row>
    <row r="17" spans="1:8" ht="12" customHeight="1">
      <c r="A17" s="3"/>
      <c r="B17" s="93" t="s">
        <v>22</v>
      </c>
      <c r="C17" s="93"/>
      <c r="D17" s="93"/>
      <c r="E17" s="93"/>
      <c r="F17" s="93"/>
      <c r="G17" s="93"/>
    </row>
    <row r="18" spans="1:8" ht="12" customHeight="1">
      <c r="A18" s="3"/>
      <c r="B18" s="26"/>
      <c r="C18" s="30"/>
      <c r="D18" s="30"/>
      <c r="E18" s="30"/>
      <c r="F18" s="26"/>
      <c r="G18" s="26"/>
    </row>
    <row r="19" spans="1:8" ht="12" customHeight="1">
      <c r="A19" s="3"/>
      <c r="B19" s="41" t="s">
        <v>23</v>
      </c>
      <c r="C19" s="25"/>
      <c r="D19" s="25"/>
      <c r="E19" s="25"/>
      <c r="F19" s="25"/>
      <c r="G19" s="25"/>
    </row>
    <row r="20" spans="1:8" ht="24" customHeight="1">
      <c r="A20" s="3"/>
      <c r="B20" s="42" t="s">
        <v>24</v>
      </c>
      <c r="C20" s="42" t="s">
        <v>25</v>
      </c>
      <c r="D20" s="42" t="s">
        <v>26</v>
      </c>
      <c r="E20" s="42" t="s">
        <v>27</v>
      </c>
      <c r="F20" s="42" t="s">
        <v>28</v>
      </c>
      <c r="G20" s="42" t="s">
        <v>29</v>
      </c>
    </row>
    <row r="21" spans="1:8" ht="16.5" customHeight="1">
      <c r="A21" s="3"/>
      <c r="B21" s="43" t="s">
        <v>30</v>
      </c>
      <c r="C21" s="45" t="s">
        <v>31</v>
      </c>
      <c r="D21" s="45">
        <v>8</v>
      </c>
      <c r="E21" s="45" t="s">
        <v>18</v>
      </c>
      <c r="F21" s="7">
        <v>35000</v>
      </c>
      <c r="G21" s="7">
        <f>D21*F21</f>
        <v>280000</v>
      </c>
      <c r="H21" s="31"/>
    </row>
    <row r="22" spans="1:8" ht="12.75" customHeight="1">
      <c r="A22" s="3"/>
      <c r="B22" s="43" t="s">
        <v>32</v>
      </c>
      <c r="C22" s="45" t="s">
        <v>31</v>
      </c>
      <c r="D22" s="45">
        <v>6</v>
      </c>
      <c r="E22" s="45" t="s">
        <v>33</v>
      </c>
      <c r="F22" s="7">
        <v>35000</v>
      </c>
      <c r="G22" s="7">
        <f t="shared" ref="G22:G23" si="0">D22*F22</f>
        <v>210000</v>
      </c>
      <c r="H22" s="31"/>
    </row>
    <row r="23" spans="1:8" ht="12.75" customHeight="1">
      <c r="A23" s="3"/>
      <c r="B23" s="43" t="s">
        <v>34</v>
      </c>
      <c r="C23" s="45" t="s">
        <v>31</v>
      </c>
      <c r="D23" s="45">
        <v>20</v>
      </c>
      <c r="E23" s="45" t="s">
        <v>35</v>
      </c>
      <c r="F23" s="7">
        <v>35000</v>
      </c>
      <c r="G23" s="7">
        <f t="shared" si="0"/>
        <v>700000</v>
      </c>
      <c r="H23" s="31"/>
    </row>
    <row r="24" spans="1:8" ht="12.75" customHeight="1">
      <c r="A24" s="3"/>
      <c r="B24" s="44" t="s">
        <v>36</v>
      </c>
      <c r="C24" s="46"/>
      <c r="D24" s="46"/>
      <c r="E24" s="46"/>
      <c r="F24" s="47"/>
      <c r="G24" s="48">
        <f>SUM(G21:G23)</f>
        <v>1190000</v>
      </c>
    </row>
    <row r="25" spans="1:8" ht="12" customHeight="1">
      <c r="A25" s="3"/>
      <c r="B25" s="26"/>
      <c r="C25" s="26"/>
      <c r="D25" s="26"/>
      <c r="E25" s="26"/>
      <c r="F25" s="32"/>
      <c r="G25" s="32"/>
    </row>
    <row r="26" spans="1:8" ht="12" customHeight="1">
      <c r="A26" s="3"/>
      <c r="B26" s="41" t="s">
        <v>37</v>
      </c>
      <c r="C26" s="33"/>
      <c r="D26" s="33"/>
      <c r="E26" s="33"/>
      <c r="F26" s="25"/>
      <c r="G26" s="25"/>
    </row>
    <row r="27" spans="1:8" ht="24" customHeight="1">
      <c r="A27" s="3"/>
      <c r="B27" s="49" t="s">
        <v>24</v>
      </c>
      <c r="C27" s="42" t="s">
        <v>25</v>
      </c>
      <c r="D27" s="42" t="s">
        <v>26</v>
      </c>
      <c r="E27" s="49" t="s">
        <v>27</v>
      </c>
      <c r="F27" s="42" t="s">
        <v>28</v>
      </c>
      <c r="G27" s="49" t="s">
        <v>29</v>
      </c>
    </row>
    <row r="28" spans="1:8" ht="12" customHeight="1">
      <c r="A28" s="3"/>
      <c r="B28" s="50"/>
      <c r="C28" s="51"/>
      <c r="D28" s="51"/>
      <c r="E28" s="51"/>
      <c r="F28" s="50"/>
      <c r="G28" s="50"/>
    </row>
    <row r="29" spans="1:8" ht="12" customHeight="1">
      <c r="A29" s="3"/>
      <c r="B29" s="44" t="s">
        <v>38</v>
      </c>
      <c r="C29" s="46"/>
      <c r="D29" s="46"/>
      <c r="E29" s="46"/>
      <c r="F29" s="47"/>
      <c r="G29" s="47"/>
    </row>
    <row r="30" spans="1:8" ht="12" customHeight="1">
      <c r="A30" s="3"/>
      <c r="B30" s="26"/>
      <c r="C30" s="26"/>
      <c r="D30" s="26"/>
      <c r="E30" s="26"/>
      <c r="F30" s="32"/>
      <c r="G30" s="32"/>
    </row>
    <row r="31" spans="1:8" ht="12" customHeight="1">
      <c r="A31" s="3"/>
      <c r="B31" s="41" t="s">
        <v>39</v>
      </c>
      <c r="C31" s="33"/>
      <c r="D31" s="33"/>
      <c r="E31" s="33"/>
      <c r="F31" s="25"/>
      <c r="G31" s="25"/>
    </row>
    <row r="32" spans="1:8" ht="24" customHeight="1">
      <c r="A32" s="3"/>
      <c r="B32" s="49" t="s">
        <v>24</v>
      </c>
      <c r="C32" s="49" t="s">
        <v>25</v>
      </c>
      <c r="D32" s="49" t="s">
        <v>26</v>
      </c>
      <c r="E32" s="49" t="s">
        <v>27</v>
      </c>
      <c r="F32" s="42" t="s">
        <v>28</v>
      </c>
      <c r="G32" s="49" t="s">
        <v>29</v>
      </c>
    </row>
    <row r="33" spans="1:11" ht="12.75" customHeight="1">
      <c r="A33" s="3"/>
      <c r="B33" s="43" t="s">
        <v>84</v>
      </c>
      <c r="C33" s="45" t="s">
        <v>83</v>
      </c>
      <c r="D33" s="45">
        <v>2</v>
      </c>
      <c r="E33" s="45" t="s">
        <v>40</v>
      </c>
      <c r="F33" s="7">
        <v>30000</v>
      </c>
      <c r="G33" s="7">
        <f>+F33*D33*1.19</f>
        <v>71400</v>
      </c>
    </row>
    <row r="34" spans="1:11" ht="12.75" customHeight="1">
      <c r="A34" s="3"/>
      <c r="B34" s="43" t="s">
        <v>85</v>
      </c>
      <c r="C34" s="45" t="s">
        <v>83</v>
      </c>
      <c r="D34" s="45">
        <v>2</v>
      </c>
      <c r="E34" s="45" t="s">
        <v>40</v>
      </c>
      <c r="F34" s="7">
        <v>30000</v>
      </c>
      <c r="G34" s="7">
        <f>+F34*D34*1.19</f>
        <v>71400</v>
      </c>
    </row>
    <row r="35" spans="1:11" ht="12.75" customHeight="1">
      <c r="A35" s="3"/>
      <c r="B35" s="44" t="s">
        <v>41</v>
      </c>
      <c r="C35" s="46"/>
      <c r="D35" s="46"/>
      <c r="E35" s="46"/>
      <c r="F35" s="47"/>
      <c r="G35" s="48">
        <f>SUM(G33:G33)</f>
        <v>71400</v>
      </c>
    </row>
    <row r="36" spans="1:11" ht="12" customHeight="1">
      <c r="A36" s="3"/>
      <c r="B36" s="26"/>
      <c r="C36" s="26"/>
      <c r="D36" s="26"/>
      <c r="E36" s="26"/>
      <c r="F36" s="32"/>
      <c r="G36" s="32"/>
    </row>
    <row r="37" spans="1:11" ht="12" customHeight="1">
      <c r="A37" s="3"/>
      <c r="B37" s="41" t="s">
        <v>42</v>
      </c>
      <c r="C37" s="33"/>
      <c r="D37" s="33"/>
      <c r="E37" s="33"/>
      <c r="F37" s="25"/>
      <c r="G37" s="25"/>
    </row>
    <row r="38" spans="1:11" ht="24" customHeight="1">
      <c r="A38" s="3"/>
      <c r="B38" s="42" t="s">
        <v>43</v>
      </c>
      <c r="C38" s="42" t="s">
        <v>44</v>
      </c>
      <c r="D38" s="42" t="s">
        <v>45</v>
      </c>
      <c r="E38" s="42" t="s">
        <v>27</v>
      </c>
      <c r="F38" s="42" t="s">
        <v>28</v>
      </c>
      <c r="G38" s="42" t="s">
        <v>29</v>
      </c>
      <c r="K38" s="2"/>
    </row>
    <row r="39" spans="1:11" ht="11.25" customHeight="1">
      <c r="B39" s="55" t="s">
        <v>46</v>
      </c>
      <c r="C39" s="52"/>
      <c r="D39" s="52"/>
      <c r="E39" s="52"/>
      <c r="F39" s="52"/>
      <c r="G39" s="52"/>
    </row>
    <row r="40" spans="1:11" ht="12.75" customHeight="1">
      <c r="A40" s="3"/>
      <c r="B40" s="43" t="s">
        <v>47</v>
      </c>
      <c r="C40" s="45" t="s">
        <v>48</v>
      </c>
      <c r="D40" s="53">
        <v>100</v>
      </c>
      <c r="E40" s="45" t="s">
        <v>40</v>
      </c>
      <c r="F40" s="54">
        <v>1000</v>
      </c>
      <c r="G40" s="7">
        <f>D40*F40</f>
        <v>100000</v>
      </c>
      <c r="K40" s="2"/>
    </row>
    <row r="41" spans="1:11" ht="12.75" customHeight="1">
      <c r="A41" s="3"/>
      <c r="B41" s="43" t="s">
        <v>49</v>
      </c>
      <c r="C41" s="45" t="s">
        <v>48</v>
      </c>
      <c r="D41" s="53">
        <v>150</v>
      </c>
      <c r="E41" s="45" t="s">
        <v>40</v>
      </c>
      <c r="F41" s="54">
        <v>1780</v>
      </c>
      <c r="G41" s="7">
        <f>D41*F41</f>
        <v>267000</v>
      </c>
      <c r="K41" s="2"/>
    </row>
    <row r="42" spans="1:11" ht="12.75" customHeight="1">
      <c r="A42" s="3"/>
      <c r="B42" s="56" t="s">
        <v>50</v>
      </c>
      <c r="C42" s="45"/>
      <c r="D42" s="53"/>
      <c r="E42" s="45"/>
      <c r="F42" s="54"/>
      <c r="G42" s="7"/>
      <c r="K42" s="2"/>
    </row>
    <row r="43" spans="1:11" ht="12.75" customHeight="1">
      <c r="A43" s="3"/>
      <c r="B43" s="43" t="s">
        <v>86</v>
      </c>
      <c r="C43" s="45" t="s">
        <v>48</v>
      </c>
      <c r="D43" s="53">
        <v>1</v>
      </c>
      <c r="E43" s="45" t="s">
        <v>51</v>
      </c>
      <c r="F43" s="54">
        <v>47000</v>
      </c>
      <c r="G43" s="7">
        <f>D43*F43</f>
        <v>47000</v>
      </c>
      <c r="K43" s="2"/>
    </row>
    <row r="44" spans="1:11" ht="13.5" customHeight="1">
      <c r="A44" s="3"/>
      <c r="B44" s="44" t="s">
        <v>52</v>
      </c>
      <c r="C44" s="46"/>
      <c r="D44" s="46"/>
      <c r="E44" s="46"/>
      <c r="F44" s="47"/>
      <c r="G44" s="48">
        <f>SUM(G40:G41)</f>
        <v>367000</v>
      </c>
    </row>
    <row r="45" spans="1:11" ht="12" customHeight="1">
      <c r="A45" s="3"/>
      <c r="B45" s="26"/>
      <c r="C45" s="26"/>
      <c r="D45" s="26"/>
      <c r="E45" s="34"/>
      <c r="F45" s="32"/>
      <c r="G45" s="32"/>
    </row>
    <row r="46" spans="1:11" ht="12" customHeight="1">
      <c r="A46" s="3"/>
      <c r="B46" s="41" t="s">
        <v>53</v>
      </c>
      <c r="C46" s="33"/>
      <c r="D46" s="33"/>
      <c r="E46" s="33"/>
      <c r="F46" s="25"/>
      <c r="G46" s="25"/>
    </row>
    <row r="47" spans="1:11" ht="24" customHeight="1">
      <c r="A47" s="3"/>
      <c r="B47" s="49" t="s">
        <v>54</v>
      </c>
      <c r="C47" s="42" t="s">
        <v>44</v>
      </c>
      <c r="D47" s="42" t="s">
        <v>55</v>
      </c>
      <c r="E47" s="49" t="s">
        <v>27</v>
      </c>
      <c r="F47" s="42" t="s">
        <v>28</v>
      </c>
      <c r="G47" s="49" t="s">
        <v>29</v>
      </c>
    </row>
    <row r="48" spans="1:11" ht="12.75" customHeight="1">
      <c r="A48" s="3"/>
      <c r="B48" s="43"/>
      <c r="C48" s="45"/>
      <c r="D48" s="53"/>
      <c r="E48" s="53"/>
      <c r="F48" s="7"/>
      <c r="G48" s="7"/>
    </row>
    <row r="49" spans="1:255" ht="13.5" customHeight="1">
      <c r="A49" s="3"/>
      <c r="B49" s="44" t="s">
        <v>56</v>
      </c>
      <c r="C49" s="46"/>
      <c r="D49" s="46"/>
      <c r="E49" s="46"/>
      <c r="F49" s="47"/>
      <c r="G49" s="48"/>
    </row>
    <row r="50" spans="1:255" ht="12" customHeight="1">
      <c r="A50" s="3"/>
      <c r="B50" s="26"/>
      <c r="C50" s="26"/>
      <c r="D50" s="26"/>
      <c r="E50" s="26"/>
      <c r="F50" s="32"/>
      <c r="G50" s="32"/>
    </row>
    <row r="51" spans="1:255" ht="12" customHeight="1">
      <c r="A51" s="3"/>
      <c r="B51" s="57" t="s">
        <v>57</v>
      </c>
      <c r="C51" s="58"/>
      <c r="D51" s="58"/>
      <c r="E51" s="58"/>
      <c r="F51" s="58"/>
      <c r="G51" s="59">
        <f>G24+G35+G44+G49</f>
        <v>1628400</v>
      </c>
    </row>
    <row r="52" spans="1:255" ht="12" customHeight="1">
      <c r="A52" s="3"/>
      <c r="B52" s="60" t="s">
        <v>58</v>
      </c>
      <c r="C52" s="61"/>
      <c r="D52" s="61"/>
      <c r="E52" s="61"/>
      <c r="F52" s="61"/>
      <c r="G52" s="62">
        <f>G51*0.05</f>
        <v>81420</v>
      </c>
    </row>
    <row r="53" spans="1:255" ht="12" customHeight="1">
      <c r="A53" s="3"/>
      <c r="B53" s="63" t="s">
        <v>59</v>
      </c>
      <c r="C53" s="64"/>
      <c r="D53" s="64"/>
      <c r="E53" s="64"/>
      <c r="F53" s="64"/>
      <c r="G53" s="65">
        <f>G52+G51</f>
        <v>1709820</v>
      </c>
    </row>
    <row r="54" spans="1:255" ht="12" customHeight="1">
      <c r="A54" s="3"/>
      <c r="B54" s="60" t="s">
        <v>60</v>
      </c>
      <c r="C54" s="61"/>
      <c r="D54" s="61"/>
      <c r="E54" s="61"/>
      <c r="F54" s="61"/>
      <c r="G54" s="62">
        <f>G12</f>
        <v>4000000</v>
      </c>
    </row>
    <row r="55" spans="1:255" ht="12" customHeight="1">
      <c r="A55" s="3"/>
      <c r="B55" s="66" t="s">
        <v>61</v>
      </c>
      <c r="C55" s="67"/>
      <c r="D55" s="67"/>
      <c r="E55" s="67"/>
      <c r="F55" s="67"/>
      <c r="G55" s="68">
        <f>G54-G53</f>
        <v>2290180</v>
      </c>
    </row>
    <row r="56" spans="1:255" s="72" customFormat="1" ht="12" customHeight="1">
      <c r="A56" s="14"/>
      <c r="B56" s="23" t="s">
        <v>62</v>
      </c>
      <c r="C56" s="9"/>
      <c r="D56" s="9"/>
      <c r="E56" s="9"/>
      <c r="F56" s="9"/>
      <c r="G56" s="69"/>
      <c r="H56" s="70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  <c r="IT56" s="71"/>
      <c r="IU56" s="71"/>
    </row>
    <row r="57" spans="1:255" s="72" customFormat="1" ht="12" customHeight="1" thickBot="1">
      <c r="A57" s="14"/>
      <c r="B57" s="19"/>
      <c r="C57" s="9"/>
      <c r="D57" s="9"/>
      <c r="E57" s="9"/>
      <c r="F57" s="9"/>
      <c r="G57" s="69"/>
      <c r="H57" s="70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</row>
    <row r="58" spans="1:255" s="72" customFormat="1" ht="12" customHeight="1">
      <c r="A58" s="14"/>
      <c r="B58" s="10" t="s">
        <v>63</v>
      </c>
      <c r="C58" s="11"/>
      <c r="D58" s="11"/>
      <c r="E58" s="12"/>
      <c r="F58" s="14"/>
      <c r="G58" s="69"/>
      <c r="H58" s="70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</row>
    <row r="59" spans="1:255" s="72" customFormat="1" ht="12" customHeight="1">
      <c r="A59" s="14"/>
      <c r="B59" s="13" t="s">
        <v>64</v>
      </c>
      <c r="C59" s="14"/>
      <c r="D59" s="14"/>
      <c r="E59" s="15"/>
      <c r="F59" s="14"/>
      <c r="G59" s="69"/>
      <c r="H59" s="70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  <c r="ID59" s="71"/>
      <c r="IE59" s="71"/>
      <c r="IF59" s="71"/>
      <c r="IG59" s="71"/>
      <c r="IH59" s="71"/>
      <c r="II59" s="71"/>
      <c r="IJ59" s="71"/>
      <c r="IK59" s="71"/>
      <c r="IL59" s="71"/>
      <c r="IM59" s="71"/>
      <c r="IN59" s="71"/>
      <c r="IO59" s="71"/>
      <c r="IP59" s="71"/>
      <c r="IQ59" s="71"/>
      <c r="IR59" s="71"/>
      <c r="IS59" s="71"/>
      <c r="IT59" s="71"/>
      <c r="IU59" s="71"/>
    </row>
    <row r="60" spans="1:255" s="72" customFormat="1" ht="12" customHeight="1">
      <c r="A60" s="14"/>
      <c r="B60" s="13" t="s">
        <v>65</v>
      </c>
      <c r="C60" s="14"/>
      <c r="D60" s="14"/>
      <c r="E60" s="15"/>
      <c r="F60" s="14"/>
      <c r="G60" s="69"/>
      <c r="H60" s="70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  <c r="IT60" s="71"/>
      <c r="IU60" s="71"/>
    </row>
    <row r="61" spans="1:255" s="72" customFormat="1" ht="12" customHeight="1">
      <c r="A61" s="14"/>
      <c r="B61" s="13" t="s">
        <v>66</v>
      </c>
      <c r="C61" s="14"/>
      <c r="D61" s="14"/>
      <c r="E61" s="15"/>
      <c r="F61" s="14"/>
      <c r="G61" s="69"/>
      <c r="H61" s="70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</row>
    <row r="62" spans="1:255" s="72" customFormat="1" ht="12" customHeight="1">
      <c r="A62" s="14"/>
      <c r="B62" s="13" t="s">
        <v>67</v>
      </c>
      <c r="C62" s="14"/>
      <c r="D62" s="14"/>
      <c r="E62" s="15"/>
      <c r="F62" s="14"/>
      <c r="G62" s="69"/>
      <c r="H62" s="70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  <c r="FM62" s="71"/>
      <c r="FN62" s="71"/>
      <c r="FO62" s="71"/>
      <c r="FP62" s="71"/>
      <c r="FQ62" s="71"/>
      <c r="FR62" s="71"/>
      <c r="FS62" s="71"/>
      <c r="FT62" s="71"/>
      <c r="FU62" s="71"/>
      <c r="FV62" s="71"/>
      <c r="FW62" s="71"/>
      <c r="FX62" s="71"/>
      <c r="FY62" s="71"/>
      <c r="FZ62" s="71"/>
      <c r="GA62" s="71"/>
      <c r="GB62" s="71"/>
      <c r="GC62" s="71"/>
      <c r="GD62" s="71"/>
      <c r="GE62" s="71"/>
      <c r="GF62" s="71"/>
      <c r="GG62" s="71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  <c r="IA62" s="71"/>
      <c r="IB62" s="71"/>
      <c r="IC62" s="71"/>
      <c r="ID62" s="71"/>
      <c r="IE62" s="71"/>
      <c r="IF62" s="71"/>
      <c r="IG62" s="71"/>
      <c r="IH62" s="71"/>
      <c r="II62" s="71"/>
      <c r="IJ62" s="71"/>
      <c r="IK62" s="71"/>
      <c r="IL62" s="71"/>
      <c r="IM62" s="71"/>
      <c r="IN62" s="71"/>
      <c r="IO62" s="71"/>
      <c r="IP62" s="71"/>
      <c r="IQ62" s="71"/>
      <c r="IR62" s="71"/>
      <c r="IS62" s="71"/>
      <c r="IT62" s="71"/>
      <c r="IU62" s="71"/>
    </row>
    <row r="63" spans="1:255" s="72" customFormat="1" ht="12" customHeight="1">
      <c r="A63" s="14"/>
      <c r="B63" s="13" t="s">
        <v>68</v>
      </c>
      <c r="C63" s="14"/>
      <c r="D63" s="14"/>
      <c r="E63" s="15"/>
      <c r="F63" s="14"/>
      <c r="G63" s="69"/>
      <c r="H63" s="70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  <c r="ID63" s="71"/>
      <c r="IE63" s="71"/>
      <c r="IF63" s="71"/>
      <c r="IG63" s="71"/>
      <c r="IH63" s="71"/>
      <c r="II63" s="71"/>
      <c r="IJ63" s="71"/>
      <c r="IK63" s="71"/>
      <c r="IL63" s="71"/>
      <c r="IM63" s="71"/>
      <c r="IN63" s="71"/>
      <c r="IO63" s="71"/>
      <c r="IP63" s="71"/>
      <c r="IQ63" s="71"/>
      <c r="IR63" s="71"/>
      <c r="IS63" s="71"/>
      <c r="IT63" s="71"/>
      <c r="IU63" s="71"/>
    </row>
    <row r="64" spans="1:255" s="72" customFormat="1" ht="12" customHeight="1" thickBot="1">
      <c r="A64" s="14"/>
      <c r="B64" s="16" t="s">
        <v>69</v>
      </c>
      <c r="C64" s="17"/>
      <c r="D64" s="17"/>
      <c r="E64" s="18"/>
      <c r="F64" s="14"/>
      <c r="G64" s="69"/>
      <c r="H64" s="70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  <c r="FM64" s="71"/>
      <c r="FN64" s="71"/>
      <c r="FO64" s="71"/>
      <c r="FP64" s="71"/>
      <c r="FQ64" s="71"/>
      <c r="FR64" s="71"/>
      <c r="FS64" s="71"/>
      <c r="FT64" s="71"/>
      <c r="FU64" s="71"/>
      <c r="FV64" s="71"/>
      <c r="FW64" s="71"/>
      <c r="FX64" s="71"/>
      <c r="FY64" s="71"/>
      <c r="FZ64" s="71"/>
      <c r="GA64" s="71"/>
      <c r="GB64" s="71"/>
      <c r="GC64" s="71"/>
      <c r="GD64" s="71"/>
      <c r="GE64" s="71"/>
      <c r="GF64" s="71"/>
      <c r="GG64" s="71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  <c r="IA64" s="71"/>
      <c r="IB64" s="71"/>
      <c r="IC64" s="71"/>
      <c r="ID64" s="71"/>
      <c r="IE64" s="71"/>
      <c r="IF64" s="71"/>
      <c r="IG64" s="71"/>
      <c r="IH64" s="71"/>
      <c r="II64" s="71"/>
      <c r="IJ64" s="71"/>
      <c r="IK64" s="71"/>
      <c r="IL64" s="71"/>
      <c r="IM64" s="71"/>
      <c r="IN64" s="71"/>
      <c r="IO64" s="71"/>
      <c r="IP64" s="71"/>
      <c r="IQ64" s="71"/>
      <c r="IR64" s="71"/>
      <c r="IS64" s="71"/>
      <c r="IT64" s="71"/>
      <c r="IU64" s="71"/>
    </row>
    <row r="65" spans="1:255" s="72" customFormat="1" ht="12" customHeight="1">
      <c r="A65" s="14"/>
      <c r="B65" s="19"/>
      <c r="C65" s="14"/>
      <c r="D65" s="14"/>
      <c r="E65" s="14"/>
      <c r="F65" s="14"/>
      <c r="G65" s="69"/>
      <c r="H65" s="70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  <c r="FA65" s="71"/>
      <c r="FB65" s="71"/>
      <c r="FC65" s="71"/>
      <c r="FD65" s="71"/>
      <c r="FE65" s="71"/>
      <c r="FF65" s="71"/>
      <c r="FG65" s="71"/>
      <c r="FH65" s="71"/>
      <c r="FI65" s="71"/>
      <c r="FJ65" s="71"/>
      <c r="FK65" s="71"/>
      <c r="FL65" s="71"/>
      <c r="FM65" s="71"/>
      <c r="FN65" s="71"/>
      <c r="FO65" s="71"/>
      <c r="FP65" s="71"/>
      <c r="FQ65" s="71"/>
      <c r="FR65" s="71"/>
      <c r="FS65" s="71"/>
      <c r="FT65" s="71"/>
      <c r="FU65" s="71"/>
      <c r="FV65" s="71"/>
      <c r="FW65" s="71"/>
      <c r="FX65" s="71"/>
      <c r="FY65" s="71"/>
      <c r="FZ65" s="71"/>
      <c r="GA65" s="71"/>
      <c r="GB65" s="71"/>
      <c r="GC65" s="71"/>
      <c r="GD65" s="71"/>
      <c r="GE65" s="71"/>
      <c r="GF65" s="71"/>
      <c r="GG65" s="71"/>
      <c r="GH65" s="71"/>
      <c r="GI65" s="71"/>
      <c r="GJ65" s="71"/>
      <c r="GK65" s="71"/>
      <c r="GL65" s="71"/>
      <c r="GM65" s="71"/>
      <c r="GN65" s="71"/>
      <c r="GO65" s="71"/>
      <c r="GP65" s="71"/>
      <c r="GQ65" s="71"/>
      <c r="GR65" s="71"/>
      <c r="GS65" s="71"/>
      <c r="GT65" s="71"/>
      <c r="GU65" s="71"/>
      <c r="GV65" s="71"/>
      <c r="GW65" s="71"/>
      <c r="GX65" s="71"/>
      <c r="GY65" s="71"/>
      <c r="GZ65" s="71"/>
      <c r="HA65" s="71"/>
      <c r="HB65" s="71"/>
      <c r="HC65" s="71"/>
      <c r="HD65" s="71"/>
      <c r="HE65" s="71"/>
      <c r="HF65" s="71"/>
      <c r="HG65" s="71"/>
      <c r="HH65" s="71"/>
      <c r="HI65" s="71"/>
      <c r="HJ65" s="71"/>
      <c r="HK65" s="71"/>
      <c r="HL65" s="71"/>
      <c r="HM65" s="71"/>
      <c r="HN65" s="71"/>
      <c r="HO65" s="71"/>
      <c r="HP65" s="71"/>
      <c r="HQ65" s="71"/>
      <c r="HR65" s="71"/>
      <c r="HS65" s="71"/>
      <c r="HT65" s="71"/>
      <c r="HU65" s="71"/>
      <c r="HV65" s="71"/>
      <c r="HW65" s="71"/>
      <c r="HX65" s="71"/>
      <c r="HY65" s="71"/>
      <c r="HZ65" s="71"/>
      <c r="IA65" s="71"/>
      <c r="IB65" s="71"/>
      <c r="IC65" s="71"/>
      <c r="ID65" s="71"/>
      <c r="IE65" s="71"/>
      <c r="IF65" s="71"/>
      <c r="IG65" s="71"/>
      <c r="IH65" s="71"/>
      <c r="II65" s="71"/>
      <c r="IJ65" s="71"/>
      <c r="IK65" s="71"/>
      <c r="IL65" s="71"/>
      <c r="IM65" s="71"/>
      <c r="IN65" s="71"/>
      <c r="IO65" s="71"/>
      <c r="IP65" s="71"/>
      <c r="IQ65" s="71"/>
      <c r="IR65" s="71"/>
      <c r="IS65" s="71"/>
      <c r="IT65" s="71"/>
      <c r="IU65" s="71"/>
    </row>
    <row r="66" spans="1:255" s="72" customFormat="1" ht="12" customHeight="1">
      <c r="A66" s="14"/>
      <c r="B66" s="89" t="s">
        <v>70</v>
      </c>
      <c r="C66" s="89"/>
      <c r="D66" s="75"/>
      <c r="E66" s="20"/>
      <c r="F66" s="20"/>
      <c r="G66" s="69"/>
      <c r="H66" s="70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EV66" s="71"/>
      <c r="EW66" s="71"/>
      <c r="EX66" s="71"/>
      <c r="EY66" s="71"/>
      <c r="EZ66" s="71"/>
      <c r="FA66" s="71"/>
      <c r="FB66" s="71"/>
      <c r="FC66" s="71"/>
      <c r="FD66" s="71"/>
      <c r="FE66" s="71"/>
      <c r="FF66" s="71"/>
      <c r="FG66" s="71"/>
      <c r="FH66" s="71"/>
      <c r="FI66" s="71"/>
      <c r="FJ66" s="71"/>
      <c r="FK66" s="71"/>
      <c r="FL66" s="71"/>
      <c r="FM66" s="71"/>
      <c r="FN66" s="71"/>
      <c r="FO66" s="71"/>
      <c r="FP66" s="71"/>
      <c r="FQ66" s="71"/>
      <c r="FR66" s="71"/>
      <c r="FS66" s="71"/>
      <c r="FT66" s="71"/>
      <c r="FU66" s="71"/>
      <c r="FV66" s="71"/>
      <c r="FW66" s="71"/>
      <c r="FX66" s="71"/>
      <c r="FY66" s="71"/>
      <c r="FZ66" s="71"/>
      <c r="GA66" s="71"/>
      <c r="GB66" s="71"/>
      <c r="GC66" s="71"/>
      <c r="GD66" s="71"/>
      <c r="GE66" s="71"/>
      <c r="GF66" s="71"/>
      <c r="GG66" s="71"/>
      <c r="GH66" s="71"/>
      <c r="GI66" s="71"/>
      <c r="GJ66" s="71"/>
      <c r="GK66" s="71"/>
      <c r="GL66" s="71"/>
      <c r="GM66" s="71"/>
      <c r="GN66" s="71"/>
      <c r="GO66" s="71"/>
      <c r="GP66" s="71"/>
      <c r="GQ66" s="71"/>
      <c r="GR66" s="71"/>
      <c r="GS66" s="71"/>
      <c r="GT66" s="7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71"/>
      <c r="HF66" s="71"/>
      <c r="HG66" s="71"/>
      <c r="HH66" s="71"/>
      <c r="HI66" s="71"/>
      <c r="HJ66" s="71"/>
      <c r="HK66" s="71"/>
      <c r="HL66" s="71"/>
      <c r="HM66" s="71"/>
      <c r="HN66" s="71"/>
      <c r="HO66" s="71"/>
      <c r="HP66" s="71"/>
      <c r="HQ66" s="71"/>
      <c r="HR66" s="71"/>
      <c r="HS66" s="71"/>
      <c r="HT66" s="71"/>
      <c r="HU66" s="71"/>
      <c r="HV66" s="71"/>
      <c r="HW66" s="71"/>
      <c r="HX66" s="71"/>
      <c r="HY66" s="71"/>
      <c r="HZ66" s="71"/>
      <c r="IA66" s="71"/>
      <c r="IB66" s="71"/>
      <c r="IC66" s="71"/>
      <c r="ID66" s="71"/>
      <c r="IE66" s="71"/>
      <c r="IF66" s="71"/>
      <c r="IG66" s="71"/>
      <c r="IH66" s="71"/>
      <c r="II66" s="71"/>
      <c r="IJ66" s="71"/>
      <c r="IK66" s="71"/>
      <c r="IL66" s="71"/>
      <c r="IM66" s="71"/>
      <c r="IN66" s="71"/>
      <c r="IO66" s="71"/>
      <c r="IP66" s="71"/>
      <c r="IQ66" s="71"/>
      <c r="IR66" s="71"/>
      <c r="IS66" s="71"/>
      <c r="IT66" s="71"/>
      <c r="IU66" s="71"/>
    </row>
    <row r="67" spans="1:255" s="72" customFormat="1" ht="12" customHeight="1">
      <c r="A67" s="14"/>
      <c r="B67" s="76" t="s">
        <v>54</v>
      </c>
      <c r="C67" s="77" t="s">
        <v>71</v>
      </c>
      <c r="D67" s="78" t="s">
        <v>72</v>
      </c>
      <c r="E67" s="20"/>
      <c r="F67" s="20"/>
      <c r="G67" s="69"/>
      <c r="H67" s="70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71"/>
      <c r="GB67" s="71"/>
      <c r="GC67" s="71"/>
      <c r="GD67" s="71"/>
      <c r="GE67" s="71"/>
      <c r="GF67" s="71"/>
      <c r="GG67" s="71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  <c r="IA67" s="71"/>
      <c r="IB67" s="71"/>
      <c r="IC67" s="71"/>
      <c r="ID67" s="71"/>
      <c r="IE67" s="71"/>
      <c r="IF67" s="71"/>
      <c r="IG67" s="71"/>
      <c r="IH67" s="71"/>
      <c r="II67" s="71"/>
      <c r="IJ67" s="71"/>
      <c r="IK67" s="71"/>
      <c r="IL67" s="71"/>
      <c r="IM67" s="71"/>
      <c r="IN67" s="71"/>
      <c r="IO67" s="71"/>
      <c r="IP67" s="71"/>
      <c r="IQ67" s="71"/>
      <c r="IR67" s="71"/>
      <c r="IS67" s="71"/>
      <c r="IT67" s="71"/>
      <c r="IU67" s="71"/>
    </row>
    <row r="68" spans="1:255" s="72" customFormat="1" ht="12" customHeight="1">
      <c r="A68" s="14"/>
      <c r="B68" s="79" t="s">
        <v>73</v>
      </c>
      <c r="C68" s="80">
        <f>G24</f>
        <v>1190000</v>
      </c>
      <c r="D68" s="81">
        <f>(C68/C74)</f>
        <v>0.69597969376893476</v>
      </c>
      <c r="E68" s="20"/>
      <c r="F68" s="20"/>
      <c r="G68" s="69"/>
      <c r="H68" s="70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1"/>
      <c r="GB68" s="71"/>
      <c r="GC68" s="71"/>
      <c r="GD68" s="71"/>
      <c r="GE68" s="71"/>
      <c r="GF68" s="71"/>
      <c r="GG68" s="71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  <c r="IA68" s="71"/>
      <c r="IB68" s="71"/>
      <c r="IC68" s="71"/>
      <c r="ID68" s="71"/>
      <c r="IE68" s="71"/>
      <c r="IF68" s="71"/>
      <c r="IG68" s="71"/>
      <c r="IH68" s="71"/>
      <c r="II68" s="71"/>
      <c r="IJ68" s="71"/>
      <c r="IK68" s="71"/>
      <c r="IL68" s="71"/>
      <c r="IM68" s="71"/>
      <c r="IN68" s="71"/>
      <c r="IO68" s="71"/>
      <c r="IP68" s="71"/>
      <c r="IQ68" s="71"/>
      <c r="IR68" s="71"/>
      <c r="IS68" s="71"/>
      <c r="IT68" s="71"/>
      <c r="IU68" s="71"/>
    </row>
    <row r="69" spans="1:255" s="72" customFormat="1" ht="12" customHeight="1">
      <c r="A69" s="14"/>
      <c r="B69" s="79" t="s">
        <v>74</v>
      </c>
      <c r="C69" s="82">
        <v>0</v>
      </c>
      <c r="D69" s="81">
        <v>0</v>
      </c>
      <c r="E69" s="20"/>
      <c r="F69" s="20"/>
      <c r="G69" s="69"/>
      <c r="H69" s="70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/>
      <c r="IO69" s="71"/>
      <c r="IP69" s="71"/>
      <c r="IQ69" s="71"/>
      <c r="IR69" s="71"/>
      <c r="IS69" s="71"/>
      <c r="IT69" s="71"/>
      <c r="IU69" s="71"/>
    </row>
    <row r="70" spans="1:255" s="72" customFormat="1" ht="12" customHeight="1">
      <c r="A70" s="14"/>
      <c r="B70" s="79" t="s">
        <v>75</v>
      </c>
      <c r="C70" s="80">
        <f>G35</f>
        <v>71400</v>
      </c>
      <c r="D70" s="81">
        <f>(C70/C74)</f>
        <v>4.1758781626136082E-2</v>
      </c>
      <c r="E70" s="20"/>
      <c r="F70" s="20"/>
      <c r="G70" s="69"/>
      <c r="H70" s="70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71"/>
      <c r="GB70" s="71"/>
      <c r="GC70" s="71"/>
      <c r="GD70" s="71"/>
      <c r="GE70" s="71"/>
      <c r="GF70" s="71"/>
      <c r="GG70" s="71"/>
      <c r="GH70" s="71"/>
      <c r="GI70" s="71"/>
      <c r="GJ70" s="71"/>
      <c r="GK70" s="71"/>
      <c r="GL70" s="71"/>
      <c r="GM70" s="71"/>
      <c r="GN70" s="71"/>
      <c r="GO70" s="71"/>
      <c r="GP70" s="71"/>
      <c r="GQ70" s="71"/>
      <c r="GR70" s="71"/>
      <c r="GS70" s="71"/>
      <c r="GT70" s="71"/>
      <c r="GU70" s="71"/>
      <c r="GV70" s="71"/>
      <c r="GW70" s="71"/>
      <c r="GX70" s="71"/>
      <c r="GY70" s="71"/>
      <c r="GZ70" s="71"/>
      <c r="HA70" s="71"/>
      <c r="HB70" s="71"/>
      <c r="HC70" s="71"/>
      <c r="HD70" s="71"/>
      <c r="HE70" s="71"/>
      <c r="HF70" s="71"/>
      <c r="HG70" s="71"/>
      <c r="HH70" s="71"/>
      <c r="HI70" s="71"/>
      <c r="HJ70" s="71"/>
      <c r="HK70" s="71"/>
      <c r="HL70" s="71"/>
      <c r="HM70" s="71"/>
      <c r="HN70" s="71"/>
      <c r="HO70" s="71"/>
      <c r="HP70" s="71"/>
      <c r="HQ70" s="71"/>
      <c r="HR70" s="71"/>
      <c r="HS70" s="71"/>
      <c r="HT70" s="71"/>
      <c r="HU70" s="71"/>
      <c r="HV70" s="71"/>
      <c r="HW70" s="71"/>
      <c r="HX70" s="71"/>
      <c r="HY70" s="71"/>
      <c r="HZ70" s="71"/>
      <c r="IA70" s="71"/>
      <c r="IB70" s="71"/>
      <c r="IC70" s="71"/>
      <c r="ID70" s="71"/>
      <c r="IE70" s="71"/>
      <c r="IF70" s="71"/>
      <c r="IG70" s="71"/>
      <c r="IH70" s="71"/>
      <c r="II70" s="71"/>
      <c r="IJ70" s="71"/>
      <c r="IK70" s="71"/>
      <c r="IL70" s="71"/>
      <c r="IM70" s="71"/>
      <c r="IN70" s="71"/>
      <c r="IO70" s="71"/>
      <c r="IP70" s="71"/>
      <c r="IQ70" s="71"/>
      <c r="IR70" s="71"/>
      <c r="IS70" s="71"/>
      <c r="IT70" s="71"/>
      <c r="IU70" s="71"/>
    </row>
    <row r="71" spans="1:255" s="72" customFormat="1" ht="12" customHeight="1">
      <c r="A71" s="14"/>
      <c r="B71" s="79" t="s">
        <v>43</v>
      </c>
      <c r="C71" s="80">
        <f>G44</f>
        <v>367000</v>
      </c>
      <c r="D71" s="81">
        <f>(C71/C74)</f>
        <v>0.21464247698588154</v>
      </c>
      <c r="E71" s="20"/>
      <c r="F71" s="20"/>
      <c r="G71" s="69"/>
      <c r="H71" s="70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71"/>
      <c r="FM71" s="71"/>
      <c r="FN71" s="71"/>
      <c r="FO71" s="71"/>
      <c r="FP71" s="71"/>
      <c r="FQ71" s="71"/>
      <c r="FR71" s="71"/>
      <c r="FS71" s="71"/>
      <c r="FT71" s="71"/>
      <c r="FU71" s="71"/>
      <c r="FV71" s="71"/>
      <c r="FW71" s="71"/>
      <c r="FX71" s="71"/>
      <c r="FY71" s="71"/>
      <c r="FZ71" s="71"/>
      <c r="GA71" s="71"/>
      <c r="GB71" s="71"/>
      <c r="GC71" s="71"/>
      <c r="GD71" s="71"/>
      <c r="GE71" s="71"/>
      <c r="GF71" s="71"/>
      <c r="GG71" s="71"/>
      <c r="GH71" s="71"/>
      <c r="GI71" s="71"/>
      <c r="GJ71" s="71"/>
      <c r="GK71" s="71"/>
      <c r="GL71" s="71"/>
      <c r="GM71" s="71"/>
      <c r="GN71" s="71"/>
      <c r="GO71" s="71"/>
      <c r="GP71" s="71"/>
      <c r="GQ71" s="71"/>
      <c r="GR71" s="71"/>
      <c r="GS71" s="71"/>
      <c r="GT71" s="71"/>
      <c r="GU71" s="71"/>
      <c r="GV71" s="71"/>
      <c r="GW71" s="71"/>
      <c r="GX71" s="71"/>
      <c r="GY71" s="71"/>
      <c r="GZ71" s="71"/>
      <c r="HA71" s="71"/>
      <c r="HB71" s="71"/>
      <c r="HC71" s="71"/>
      <c r="HD71" s="71"/>
      <c r="HE71" s="71"/>
      <c r="HF71" s="71"/>
      <c r="HG71" s="71"/>
      <c r="HH71" s="71"/>
      <c r="HI71" s="71"/>
      <c r="HJ71" s="71"/>
      <c r="HK71" s="71"/>
      <c r="HL71" s="71"/>
      <c r="HM71" s="71"/>
      <c r="HN71" s="71"/>
      <c r="HO71" s="71"/>
      <c r="HP71" s="71"/>
      <c r="HQ71" s="71"/>
      <c r="HR71" s="71"/>
      <c r="HS71" s="71"/>
      <c r="HT71" s="71"/>
      <c r="HU71" s="71"/>
      <c r="HV71" s="71"/>
      <c r="HW71" s="71"/>
      <c r="HX71" s="71"/>
      <c r="HY71" s="71"/>
      <c r="HZ71" s="71"/>
      <c r="IA71" s="71"/>
      <c r="IB71" s="71"/>
      <c r="IC71" s="71"/>
      <c r="ID71" s="71"/>
      <c r="IE71" s="71"/>
      <c r="IF71" s="71"/>
      <c r="IG71" s="71"/>
      <c r="IH71" s="71"/>
      <c r="II71" s="71"/>
      <c r="IJ71" s="71"/>
      <c r="IK71" s="71"/>
      <c r="IL71" s="71"/>
      <c r="IM71" s="71"/>
      <c r="IN71" s="71"/>
      <c r="IO71" s="71"/>
      <c r="IP71" s="71"/>
      <c r="IQ71" s="71"/>
      <c r="IR71" s="71"/>
      <c r="IS71" s="71"/>
      <c r="IT71" s="71"/>
      <c r="IU71" s="71"/>
    </row>
    <row r="72" spans="1:255" s="72" customFormat="1" ht="12" customHeight="1">
      <c r="A72" s="14"/>
      <c r="B72" s="79" t="s">
        <v>76</v>
      </c>
      <c r="C72" s="83">
        <f>G49</f>
        <v>0</v>
      </c>
      <c r="D72" s="81">
        <f>(C72/C74)</f>
        <v>0</v>
      </c>
      <c r="E72" s="21"/>
      <c r="F72" s="21"/>
      <c r="G72" s="69"/>
      <c r="H72" s="70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  <c r="ID72" s="71"/>
      <c r="IE72" s="71"/>
      <c r="IF72" s="71"/>
      <c r="IG72" s="71"/>
      <c r="IH72" s="71"/>
      <c r="II72" s="71"/>
      <c r="IJ72" s="71"/>
      <c r="IK72" s="71"/>
      <c r="IL72" s="71"/>
      <c r="IM72" s="71"/>
      <c r="IN72" s="71"/>
      <c r="IO72" s="71"/>
      <c r="IP72" s="71"/>
      <c r="IQ72" s="71"/>
      <c r="IR72" s="71"/>
      <c r="IS72" s="71"/>
      <c r="IT72" s="71"/>
      <c r="IU72" s="71"/>
    </row>
    <row r="73" spans="1:255" s="72" customFormat="1" ht="12" customHeight="1">
      <c r="A73" s="14"/>
      <c r="B73" s="79" t="s">
        <v>77</v>
      </c>
      <c r="C73" s="83">
        <f>G52</f>
        <v>81420</v>
      </c>
      <c r="D73" s="81">
        <f>(C73/C74)</f>
        <v>4.7619047619047616E-2</v>
      </c>
      <c r="E73" s="21"/>
      <c r="F73" s="21"/>
      <c r="G73" s="69"/>
      <c r="H73" s="70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1"/>
      <c r="GA73" s="71"/>
      <c r="GB73" s="71"/>
      <c r="GC73" s="71"/>
      <c r="GD73" s="71"/>
      <c r="GE73" s="71"/>
      <c r="GF73" s="71"/>
      <c r="GG73" s="71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  <c r="IA73" s="71"/>
      <c r="IB73" s="71"/>
      <c r="IC73" s="71"/>
      <c r="ID73" s="71"/>
      <c r="IE73" s="71"/>
      <c r="IF73" s="71"/>
      <c r="IG73" s="71"/>
      <c r="IH73" s="71"/>
      <c r="II73" s="71"/>
      <c r="IJ73" s="71"/>
      <c r="IK73" s="71"/>
      <c r="IL73" s="71"/>
      <c r="IM73" s="71"/>
      <c r="IN73" s="71"/>
      <c r="IO73" s="71"/>
      <c r="IP73" s="71"/>
      <c r="IQ73" s="71"/>
      <c r="IR73" s="71"/>
      <c r="IS73" s="71"/>
      <c r="IT73" s="71"/>
      <c r="IU73" s="71"/>
    </row>
    <row r="74" spans="1:255" s="72" customFormat="1" ht="12" customHeight="1">
      <c r="A74" s="14"/>
      <c r="B74" s="76" t="s">
        <v>78</v>
      </c>
      <c r="C74" s="84">
        <f>SUM(C68:C73)</f>
        <v>1709820</v>
      </c>
      <c r="D74" s="85">
        <f>SUM(D68:D73)</f>
        <v>1</v>
      </c>
      <c r="E74" s="21"/>
      <c r="F74" s="21"/>
      <c r="G74" s="69"/>
      <c r="H74" s="70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1"/>
      <c r="GA74" s="71"/>
      <c r="GB74" s="71"/>
      <c r="GC74" s="71"/>
      <c r="GD74" s="71"/>
      <c r="GE74" s="71"/>
      <c r="GF74" s="71"/>
      <c r="GG74" s="71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  <c r="IA74" s="71"/>
      <c r="IB74" s="71"/>
      <c r="IC74" s="71"/>
      <c r="ID74" s="71"/>
      <c r="IE74" s="71"/>
      <c r="IF74" s="71"/>
      <c r="IG74" s="71"/>
      <c r="IH74" s="71"/>
      <c r="II74" s="71"/>
      <c r="IJ74" s="71"/>
      <c r="IK74" s="71"/>
      <c r="IL74" s="71"/>
      <c r="IM74" s="71"/>
      <c r="IN74" s="71"/>
      <c r="IO74" s="71"/>
      <c r="IP74" s="71"/>
      <c r="IQ74" s="71"/>
      <c r="IR74" s="71"/>
      <c r="IS74" s="71"/>
      <c r="IT74" s="71"/>
      <c r="IU74" s="71"/>
    </row>
    <row r="75" spans="1:255" s="72" customFormat="1" ht="12" customHeight="1">
      <c r="A75" s="14"/>
      <c r="B75" s="19"/>
      <c r="C75" s="9"/>
      <c r="D75" s="9"/>
      <c r="E75" s="9"/>
      <c r="F75" s="9"/>
      <c r="G75" s="69"/>
      <c r="H75" s="70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  <c r="IA75" s="71"/>
      <c r="IB75" s="71"/>
      <c r="IC75" s="71"/>
      <c r="ID75" s="71"/>
      <c r="IE75" s="71"/>
      <c r="IF75" s="71"/>
      <c r="IG75" s="71"/>
      <c r="IH75" s="71"/>
      <c r="II75" s="71"/>
      <c r="IJ75" s="71"/>
      <c r="IK75" s="71"/>
      <c r="IL75" s="71"/>
      <c r="IM75" s="71"/>
      <c r="IN75" s="71"/>
      <c r="IO75" s="71"/>
      <c r="IP75" s="71"/>
      <c r="IQ75" s="71"/>
      <c r="IR75" s="71"/>
      <c r="IS75" s="71"/>
      <c r="IT75" s="71"/>
      <c r="IU75" s="71"/>
    </row>
    <row r="76" spans="1:255" s="72" customFormat="1" ht="12" customHeight="1">
      <c r="A76" s="14"/>
      <c r="B76" s="73"/>
      <c r="C76" s="9"/>
      <c r="D76" s="9"/>
      <c r="E76" s="9"/>
      <c r="F76" s="9"/>
      <c r="G76" s="69"/>
      <c r="H76" s="70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71"/>
      <c r="GB76" s="71"/>
      <c r="GC76" s="71"/>
      <c r="GD76" s="71"/>
      <c r="GE76" s="71"/>
      <c r="GF76" s="71"/>
      <c r="GG76" s="71"/>
      <c r="GH76" s="71"/>
      <c r="GI76" s="71"/>
      <c r="GJ76" s="71"/>
      <c r="GK76" s="71"/>
      <c r="GL76" s="71"/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</row>
    <row r="77" spans="1:255" s="72" customFormat="1" ht="12" customHeight="1">
      <c r="A77" s="14"/>
      <c r="B77" s="86"/>
      <c r="C77" s="87" t="s">
        <v>79</v>
      </c>
      <c r="D77" s="86"/>
      <c r="E77" s="86"/>
      <c r="F77" s="21"/>
      <c r="G77" s="69"/>
      <c r="H77" s="70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1"/>
      <c r="IE77" s="71"/>
      <c r="IF77" s="71"/>
      <c r="IG77" s="71"/>
      <c r="IH77" s="71"/>
      <c r="II77" s="71"/>
      <c r="IJ77" s="71"/>
      <c r="IK77" s="71"/>
      <c r="IL77" s="71"/>
      <c r="IM77" s="71"/>
      <c r="IN77" s="71"/>
      <c r="IO77" s="71"/>
      <c r="IP77" s="71"/>
      <c r="IQ77" s="71"/>
      <c r="IR77" s="71"/>
      <c r="IS77" s="71"/>
      <c r="IT77" s="71"/>
      <c r="IU77" s="71"/>
    </row>
    <row r="78" spans="1:255" s="72" customFormat="1" ht="12" customHeight="1">
      <c r="A78" s="14"/>
      <c r="B78" s="76" t="s">
        <v>80</v>
      </c>
      <c r="C78" s="88">
        <v>7000</v>
      </c>
      <c r="D78" s="88">
        <v>8000</v>
      </c>
      <c r="E78" s="88">
        <v>9000</v>
      </c>
      <c r="F78" s="22"/>
      <c r="G78" s="74"/>
      <c r="H78" s="70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71"/>
      <c r="GB78" s="71"/>
      <c r="GC78" s="71"/>
      <c r="GD78" s="71"/>
      <c r="GE78" s="71"/>
      <c r="GF78" s="71"/>
      <c r="GG78" s="71"/>
      <c r="GH78" s="71"/>
      <c r="GI78" s="71"/>
      <c r="GJ78" s="71"/>
      <c r="GK78" s="71"/>
      <c r="GL78" s="71"/>
      <c r="GM78" s="71"/>
      <c r="GN78" s="71"/>
      <c r="GO78" s="71"/>
      <c r="GP78" s="71"/>
      <c r="GQ78" s="71"/>
      <c r="GR78" s="71"/>
      <c r="GS78" s="71"/>
      <c r="GT78" s="71"/>
      <c r="GU78" s="71"/>
      <c r="GV78" s="71"/>
      <c r="GW78" s="71"/>
      <c r="GX78" s="71"/>
      <c r="GY78" s="71"/>
      <c r="GZ78" s="71"/>
      <c r="HA78" s="71"/>
      <c r="HB78" s="71"/>
      <c r="HC78" s="71"/>
      <c r="HD78" s="71"/>
      <c r="HE78" s="71"/>
      <c r="HF78" s="71"/>
      <c r="HG78" s="71"/>
      <c r="HH78" s="71"/>
      <c r="HI78" s="71"/>
      <c r="HJ78" s="71"/>
      <c r="HK78" s="71"/>
      <c r="HL78" s="71"/>
      <c r="HM78" s="71"/>
      <c r="HN78" s="71"/>
      <c r="HO78" s="71"/>
      <c r="HP78" s="71"/>
      <c r="HQ78" s="71"/>
      <c r="HR78" s="71"/>
      <c r="HS78" s="71"/>
      <c r="HT78" s="71"/>
      <c r="HU78" s="71"/>
      <c r="HV78" s="71"/>
      <c r="HW78" s="71"/>
      <c r="HX78" s="71"/>
      <c r="HY78" s="71"/>
      <c r="HZ78" s="71"/>
      <c r="IA78" s="71"/>
      <c r="IB78" s="71"/>
      <c r="IC78" s="71"/>
      <c r="ID78" s="71"/>
      <c r="IE78" s="71"/>
      <c r="IF78" s="71"/>
      <c r="IG78" s="71"/>
      <c r="IH78" s="71"/>
      <c r="II78" s="71"/>
      <c r="IJ78" s="71"/>
      <c r="IK78" s="71"/>
      <c r="IL78" s="71"/>
      <c r="IM78" s="71"/>
      <c r="IN78" s="71"/>
      <c r="IO78" s="71"/>
      <c r="IP78" s="71"/>
      <c r="IQ78" s="71"/>
      <c r="IR78" s="71"/>
      <c r="IS78" s="71"/>
      <c r="IT78" s="71"/>
      <c r="IU78" s="71"/>
    </row>
    <row r="79" spans="1:255" s="72" customFormat="1" ht="12" customHeight="1">
      <c r="A79" s="14"/>
      <c r="B79" s="76" t="s">
        <v>81</v>
      </c>
      <c r="C79" s="88">
        <f>(G53/C78)</f>
        <v>244.26</v>
      </c>
      <c r="D79" s="88">
        <f>1709820/D78</f>
        <v>213.72749999999999</v>
      </c>
      <c r="E79" s="88">
        <f>(G53/E78)</f>
        <v>189.98</v>
      </c>
      <c r="F79" s="22"/>
      <c r="G79" s="74"/>
      <c r="H79" s="70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  <c r="IT79" s="71"/>
      <c r="IU79" s="71"/>
    </row>
    <row r="80" spans="1:255" s="72" customFormat="1" ht="12" customHeight="1">
      <c r="A80" s="14"/>
      <c r="B80" s="23" t="s">
        <v>82</v>
      </c>
      <c r="C80" s="14"/>
      <c r="D80" s="14"/>
      <c r="E80" s="14"/>
      <c r="F80" s="14"/>
      <c r="G80" s="14"/>
      <c r="H80" s="70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/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/>
      <c r="IN80" s="71"/>
      <c r="IO80" s="71"/>
      <c r="IP80" s="71"/>
      <c r="IQ80" s="71"/>
      <c r="IR80" s="71"/>
      <c r="IS80" s="71"/>
      <c r="IT80" s="71"/>
      <c r="IU80" s="71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PAPAYA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2023-02-13T15:13:22Z</cp:lastPrinted>
  <dcterms:created xsi:type="dcterms:W3CDTF">2020-11-27T12:49:26Z</dcterms:created>
  <dcterms:modified xsi:type="dcterms:W3CDTF">2023-03-20T14:05:06Z</dcterms:modified>
  <cp:category/>
  <cp:contentStatus/>
</cp:coreProperties>
</file>