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APAYA" sheetId="1" r:id="rId1"/>
  </sheets>
  <calcPr calcId="162913"/>
</workbook>
</file>

<file path=xl/calcChain.xml><?xml version="1.0" encoding="utf-8"?>
<calcChain xmlns="http://schemas.openxmlformats.org/spreadsheetml/2006/main">
  <c r="D79" i="1" l="1"/>
  <c r="G34" i="1" l="1"/>
  <c r="G43" i="1"/>
  <c r="G41" i="1" l="1"/>
  <c r="G40" i="1"/>
  <c r="G22" i="1"/>
  <c r="G23" i="1"/>
  <c r="G21" i="1"/>
  <c r="G24" i="1" l="1"/>
  <c r="C72" i="1"/>
  <c r="G33" i="1"/>
  <c r="G54" i="1"/>
  <c r="G44" i="1" l="1"/>
  <c r="C71" i="1" s="1"/>
  <c r="C68" i="1"/>
  <c r="G35" i="1"/>
  <c r="C70" i="1" s="1"/>
  <c r="G51" i="1" l="1"/>
  <c r="G52" i="1" s="1"/>
  <c r="G53" i="1" s="1"/>
  <c r="G55" i="1" s="1"/>
  <c r="C73" i="1" l="1"/>
  <c r="C74" i="1" s="1"/>
  <c r="C79" i="1"/>
  <c r="E79" i="1"/>
  <c r="D72" i="1" l="1"/>
  <c r="D70" i="1"/>
  <c r="D68" i="1"/>
  <c r="D71" i="1"/>
  <c r="D73" i="1"/>
  <c r="D74" i="1" l="1"/>
</calcChain>
</file>

<file path=xl/sharedStrings.xml><?xml version="1.0" encoding="utf-8"?>
<sst xmlns="http://schemas.openxmlformats.org/spreadsheetml/2006/main" count="120" uniqueCount="89">
  <si>
    <t>RUBRO O CULTIVO</t>
  </si>
  <si>
    <t>PAPAYA</t>
  </si>
  <si>
    <t>RENDIMIENTO (kg.Há.)</t>
  </si>
  <si>
    <t>VARIEDAD</t>
  </si>
  <si>
    <t>MARADOL - ECUATORIANA</t>
  </si>
  <si>
    <t>FECHA ESTIMADA  PRECIO VENTA</t>
  </si>
  <si>
    <t>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</si>
  <si>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</si>
  <si>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</si>
  <si>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</si>
  <si>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</si>
  <si>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</si>
  <si>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</si>
  <si>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</si>
  <si>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</si>
  <si>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 xml:space="preserve">MERCADO INTERNO </t>
  </si>
  <si>
    <t>COMUNA/LOCALIDAD</t>
  </si>
  <si>
    <t>FECHA DE COSECHA</t>
  </si>
  <si>
    <t>TODO EL AÑO</t>
  </si>
  <si>
    <t>FECHA PRECIO INSUMOS</t>
  </si>
  <si>
    <t>CONTINGENCIA</t>
  </si>
  <si>
    <t>PLAGAS/FUNGI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</si>
  <si>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</si>
  <si>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</si>
  <si>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</si>
  <si>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</si>
  <si>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</si>
  <si>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</si>
  <si>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</si>
  <si>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</si>
  <si>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DESMALEZAMIENTO</t>
  </si>
  <si>
    <t>JH</t>
  </si>
  <si>
    <t>RIEGOS</t>
  </si>
  <si>
    <t>SEPT-FEBRERO</t>
  </si>
  <si>
    <t>COSECHA</t>
  </si>
  <si>
    <t>FEBRERO-MARZO</t>
  </si>
  <si>
    <t>Subtotal Jornadas Hombre</t>
  </si>
  <si>
    <t>JORNADAS ANIMAL</t>
  </si>
  <si>
    <t>Subtotal Jornadas Animal</t>
  </si>
  <si>
    <t>MAQUINARIA</t>
  </si>
  <si>
    <t>SEPT-DIC.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</si>
  <si>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</si>
  <si>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</si>
  <si>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</si>
  <si>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</si>
  <si>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</si>
  <si>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</si>
  <si>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>UREA</t>
  </si>
  <si>
    <t>KG.</t>
  </si>
  <si>
    <t>NITRATO DE K.</t>
  </si>
  <si>
    <t xml:space="preserve">INSECTICIDAS </t>
  </si>
  <si>
    <t>SEPT-ENE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</si>
  <si>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</si>
  <si>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</si>
  <si>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</si>
  <si>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</si>
  <si>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</si>
  <si>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</si>
  <si>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</si>
  <si>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</si>
  <si>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</si>
  <si>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</si>
  <si>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</si>
  <si>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</si>
  <si>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</si>
  <si>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</si>
  <si>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</si>
  <si>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</si>
  <si>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</si>
  <si>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</si>
  <si>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</si>
  <si>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</si>
  <si>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</si>
  <si>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</si>
  <si>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</si>
  <si>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</si>
  <si>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</si>
  <si>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</si>
  <si>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</si>
  <si>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</si>
  <si>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</si>
  <si>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</si>
  <si>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</si>
  <si>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</si>
  <si>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PESTICIDASN (2)</t>
  </si>
  <si>
    <t xml:space="preserve">APLICACIÓN FERTILIZANTES (2) </t>
  </si>
  <si>
    <t>KARATE ZEON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</si>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</sst>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8" fillId="0" borderId="1" applyFont="0" applyFill="0" applyBorder="0" applyAlignment="0" applyProtection="0"/>
    <xf numFmtId="166" fontId="8" fillId="0" borderId="1" applyFont="0" applyFill="0" applyBorder="0" applyAlignment="0" applyProtection="0"/>
  </cellStyleXfs>
  <cellXfs count="9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4" fillId="2" borderId="10" xfId="0" applyNumberFormat="1" applyFont="1" applyFill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5" borderId="1" xfId="0" applyFont="1" applyFill="1" applyBorder="1"/>
    <xf numFmtId="0" fontId="12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NumberFormat="1" applyFont="1" applyBorder="1"/>
    <xf numFmtId="3" fontId="10" fillId="0" borderId="10" xfId="0" applyNumberFormat="1" applyFont="1" applyBorder="1" applyAlignment="1">
      <alignment horizontal="center" vertical="center"/>
    </xf>
    <xf numFmtId="3" fontId="10" fillId="8" borderId="10" xfId="0" applyNumberFormat="1" applyFont="1" applyFill="1" applyBorder="1" applyAlignment="1">
      <alignment vertical="center"/>
    </xf>
    <xf numFmtId="0" fontId="18" fillId="0" borderId="10" xfId="0" applyNumberFormat="1" applyFont="1" applyBorder="1"/>
    <xf numFmtId="0" fontId="9" fillId="0" borderId="10" xfId="0" applyFont="1" applyBorder="1" applyAlignment="1">
      <alignment vertical="center"/>
    </xf>
    <xf numFmtId="49" fontId="11" fillId="4" borderId="11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164" fontId="11" fillId="4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4" borderId="14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49" fontId="11" fillId="4" borderId="16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vertical="center"/>
    </xf>
    <xf numFmtId="164" fontId="11" fillId="4" borderId="18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5" fillId="0" borderId="1" xfId="0" applyNumberFormat="1" applyFont="1" applyBorder="1"/>
    <xf numFmtId="0" fontId="15" fillId="0" borderId="0" xfId="0" applyNumberFormat="1" applyFont="1"/>
    <xf numFmtId="0" fontId="15" fillId="0" borderId="0" xfId="0" applyFont="1"/>
    <xf numFmtId="0" fontId="20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5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1" fontId="13" fillId="6" borderId="10" xfId="7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938892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90500"/>
          <a:ext cx="62320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142" zoomScaleNormal="142" workbookViewId="0">
      <selection activeCell="D15" sqref="D15"/>
    </sheetView>
  </sheetViews>
  <sheetFormatPr baseColWidth="10" defaultColWidth="10.85546875" defaultRowHeight="11.25" customHeight="1"/>
  <cols>
    <col min="1" max="1" width="7.85546875" style="2" customWidth="1"/>
    <col min="2" max="2" width="21.85546875" style="2" customWidth="1"/>
    <col min="3" max="3" width="19.42578125" style="2" customWidth="1"/>
    <col min="4" max="4" width="11" style="2" customWidth="1"/>
    <col min="5" max="5" width="16.1406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26"/>
      <c r="C8" s="26"/>
      <c r="D8" s="26"/>
      <c r="E8" s="26"/>
      <c r="F8" s="26"/>
      <c r="G8" s="26"/>
    </row>
    <row r="9" spans="1:7" ht="12" customHeight="1">
      <c r="A9" s="3"/>
      <c r="B9" s="24" t="s">
        <v>0</v>
      </c>
      <c r="C9" s="35" t="s">
        <v>1</v>
      </c>
      <c r="D9" s="26"/>
      <c r="E9" s="91" t="s">
        <v>2</v>
      </c>
      <c r="F9" s="91"/>
      <c r="G9" s="5">
        <v>8000</v>
      </c>
    </row>
    <row r="10" spans="1:7" ht="15">
      <c r="A10" s="3"/>
      <c r="B10" s="4" t="s">
        <v>3</v>
      </c>
      <c r="C10" s="36" t="s">
        <v>4</v>
      </c>
      <c r="D10" s="26"/>
      <c r="E10" s="90" t="s">
        <v>5</v>
      </c>
      <c r="F10" s="90"/>
      <c r="G10" s="6" t="s">
        <v>6</v>
      </c>
    </row>
    <row r="11" spans="1:7" ht="14.45" customHeight="1">
      <c r="A11" s="3"/>
      <c r="B11" s="4" t="s">
        <v>7</v>
      </c>
      <c r="C11" s="37" t="s">
        <v>8</v>
      </c>
      <c r="D11" s="26"/>
      <c r="E11" s="90" t="s">
        <v>9</v>
      </c>
      <c r="F11" s="90"/>
      <c r="G11" s="5">
        <v>800</v>
      </c>
    </row>
    <row r="12" spans="1:7" ht="11.25" customHeight="1">
      <c r="A12" s="3"/>
      <c r="B12" s="4" t="s">
        <v>10</v>
      </c>
      <c r="C12" s="38" t="s">
        <v>11</v>
      </c>
      <c r="D12" s="26"/>
      <c r="E12" s="39" t="s">
        <v>12</v>
      </c>
      <c r="F12" s="40"/>
      <c r="G12" s="7">
        <v>4000000</v>
      </c>
    </row>
    <row r="13" spans="1:7" ht="11.25" customHeight="1">
      <c r="A13" s="3"/>
      <c r="B13" s="4" t="s">
        <v>13</v>
      </c>
      <c r="C13" s="94" t="s">
        <v>87</v>
      </c>
      <c r="D13" s="26"/>
      <c r="E13" s="90" t="s">
        <v>14</v>
      </c>
      <c r="F13" s="90"/>
      <c r="G13" s="8" t="s">
        <v>15</v>
      </c>
    </row>
    <row r="14" spans="1:7" ht="16.5" customHeight="1">
      <c r="A14" s="3"/>
      <c r="B14" s="4" t="s">
        <v>16</v>
      </c>
      <c r="C14" s="94" t="s">
        <v>87</v>
      </c>
      <c r="D14" s="26"/>
      <c r="E14" s="90" t="s">
        <v>17</v>
      </c>
      <c r="F14" s="90"/>
      <c r="G14" s="6" t="s">
        <v>18</v>
      </c>
    </row>
    <row r="15" spans="1:7" ht="15.75" customHeight="1">
      <c r="A15" s="3"/>
      <c r="B15" s="4" t="s">
        <v>19</v>
      </c>
      <c r="C15" s="37" t="s">
        <v>88</v>
      </c>
      <c r="D15" s="26"/>
      <c r="E15" s="92" t="s">
        <v>20</v>
      </c>
      <c r="F15" s="92"/>
      <c r="G15" s="6" t="s">
        <v>21</v>
      </c>
    </row>
    <row r="16" spans="1:7" ht="12" customHeight="1">
      <c r="A16" s="3"/>
      <c r="B16" s="27"/>
      <c r="C16" s="28"/>
      <c r="D16" s="26"/>
      <c r="E16" s="26"/>
      <c r="F16" s="26"/>
      <c r="G16" s="29"/>
    </row>
    <row r="17" spans="1:8" ht="12" customHeight="1">
      <c r="A17" s="3"/>
      <c r="B17" s="93" t="s">
        <v>22</v>
      </c>
      <c r="C17" s="93"/>
      <c r="D17" s="93"/>
      <c r="E17" s="93"/>
      <c r="F17" s="93"/>
      <c r="G17" s="93"/>
    </row>
    <row r="18" spans="1:8" ht="12" customHeight="1">
      <c r="A18" s="3"/>
      <c r="B18" s="26"/>
      <c r="C18" s="30"/>
      <c r="D18" s="30"/>
      <c r="E18" s="30"/>
      <c r="F18" s="26"/>
      <c r="G18" s="26"/>
    </row>
    <row r="19" spans="1:8" ht="12" customHeight="1">
      <c r="A19" s="3"/>
      <c r="B19" s="41" t="s">
        <v>23</v>
      </c>
      <c r="C19" s="25"/>
      <c r="D19" s="25"/>
      <c r="E19" s="25"/>
      <c r="F19" s="25"/>
      <c r="G19" s="25"/>
    </row>
    <row r="20" spans="1:8" ht="24" customHeight="1">
      <c r="A20" s="3"/>
      <c r="B20" s="42" t="s">
        <v>24</v>
      </c>
      <c r="C20" s="42" t="s">
        <v>25</v>
      </c>
      <c r="D20" s="42" t="s">
        <v>26</v>
      </c>
      <c r="E20" s="42" t="s">
        <v>27</v>
      </c>
      <c r="F20" s="42" t="s">
        <v>28</v>
      </c>
      <c r="G20" s="42" t="s">
        <v>29</v>
      </c>
    </row>
    <row r="21" spans="1:8" ht="16.5" customHeight="1">
      <c r="A21" s="3"/>
      <c r="B21" s="43" t="s">
        <v>30</v>
      </c>
      <c r="C21" s="45" t="s">
        <v>31</v>
      </c>
      <c r="D21" s="45">
        <v>8</v>
      </c>
      <c r="E21" s="45" t="s">
        <v>18</v>
      </c>
      <c r="F21" s="7">
        <v>35000</v>
      </c>
      <c r="G21" s="7">
        <f>D21*F21</f>
        <v>280000</v>
      </c>
      <c r="H21" s="31"/>
    </row>
    <row r="22" spans="1:8" ht="12.75" customHeight="1">
      <c r="A22" s="3"/>
      <c r="B22" s="43" t="s">
        <v>32</v>
      </c>
      <c r="C22" s="45" t="s">
        <v>31</v>
      </c>
      <c r="D22" s="45">
        <v>6</v>
      </c>
      <c r="E22" s="45" t="s">
        <v>33</v>
      </c>
      <c r="F22" s="7">
        <v>35000</v>
      </c>
      <c r="G22" s="7">
        <f t="shared" ref="G22:G23" si="0">D22*F22</f>
        <v>210000</v>
      </c>
      <c r="H22" s="31"/>
    </row>
    <row r="23" spans="1:8" ht="12.75" customHeight="1">
      <c r="A23" s="3"/>
      <c r="B23" s="43" t="s">
        <v>34</v>
      </c>
      <c r="C23" s="45" t="s">
        <v>31</v>
      </c>
      <c r="D23" s="45">
        <v>20</v>
      </c>
      <c r="E23" s="45" t="s">
        <v>35</v>
      </c>
      <c r="F23" s="7">
        <v>35000</v>
      </c>
      <c r="G23" s="7">
        <f t="shared" si="0"/>
        <v>700000</v>
      </c>
      <c r="H23" s="31"/>
    </row>
    <row r="24" spans="1:8" ht="12.75" customHeight="1">
      <c r="A24" s="3"/>
      <c r="B24" s="44" t="s">
        <v>36</v>
      </c>
      <c r="C24" s="46"/>
      <c r="D24" s="46"/>
      <c r="E24" s="46"/>
      <c r="F24" s="47"/>
      <c r="G24" s="48">
        <f>SUM(G21:G23)</f>
        <v>1190000</v>
      </c>
    </row>
    <row r="25" spans="1:8" ht="12" customHeight="1">
      <c r="A25" s="3"/>
      <c r="B25" s="26"/>
      <c r="C25" s="26"/>
      <c r="D25" s="26"/>
      <c r="E25" s="26"/>
      <c r="F25" s="32"/>
      <c r="G25" s="32"/>
    </row>
    <row r="26" spans="1:8" ht="12" customHeight="1">
      <c r="A26" s="3"/>
      <c r="B26" s="41" t="s">
        <v>37</v>
      </c>
      <c r="C26" s="33"/>
      <c r="D26" s="33"/>
      <c r="E26" s="33"/>
      <c r="F26" s="25"/>
      <c r="G26" s="25"/>
    </row>
    <row r="27" spans="1:8" ht="24" customHeight="1">
      <c r="A27" s="3"/>
      <c r="B27" s="49" t="s">
        <v>24</v>
      </c>
      <c r="C27" s="42" t="s">
        <v>25</v>
      </c>
      <c r="D27" s="42" t="s">
        <v>26</v>
      </c>
      <c r="E27" s="49" t="s">
        <v>27</v>
      </c>
      <c r="F27" s="42" t="s">
        <v>28</v>
      </c>
      <c r="G27" s="49" t="s">
        <v>29</v>
      </c>
    </row>
    <row r="28" spans="1:8" ht="12" customHeight="1">
      <c r="A28" s="3"/>
      <c r="B28" s="50"/>
      <c r="C28" s="51"/>
      <c r="D28" s="51"/>
      <c r="E28" s="51"/>
      <c r="F28" s="50"/>
      <c r="G28" s="50"/>
    </row>
    <row r="29" spans="1:8" ht="12" customHeight="1">
      <c r="A29" s="3"/>
      <c r="B29" s="44" t="s">
        <v>38</v>
      </c>
      <c r="C29" s="46"/>
      <c r="D29" s="46"/>
      <c r="E29" s="46"/>
      <c r="F29" s="47"/>
      <c r="G29" s="47"/>
    </row>
    <row r="30" spans="1:8" ht="12" customHeight="1">
      <c r="A30" s="3"/>
      <c r="B30" s="26"/>
      <c r="C30" s="26"/>
      <c r="D30" s="26"/>
      <c r="E30" s="26"/>
      <c r="F30" s="32"/>
      <c r="G30" s="32"/>
    </row>
    <row r="31" spans="1:8" ht="12" customHeight="1">
      <c r="A31" s="3"/>
      <c r="B31" s="41" t="s">
        <v>39</v>
      </c>
      <c r="C31" s="33"/>
      <c r="D31" s="33"/>
      <c r="E31" s="33"/>
      <c r="F31" s="25"/>
      <c r="G31" s="25"/>
    </row>
    <row r="32" spans="1:8" ht="24" customHeight="1">
      <c r="A32" s="3"/>
      <c r="B32" s="49" t="s">
        <v>24</v>
      </c>
      <c r="C32" s="49" t="s">
        <v>25</v>
      </c>
      <c r="D32" s="49" t="s">
        <v>26</v>
      </c>
      <c r="E32" s="49" t="s">
        <v>27</v>
      </c>
      <c r="F32" s="42" t="s">
        <v>28</v>
      </c>
      <c r="G32" s="49" t="s">
        <v>29</v>
      </c>
    </row>
    <row r="33" spans="1:11" ht="12.75" customHeight="1">
      <c r="A33" s="3"/>
      <c r="B33" s="43" t="s">
        <v>84</v>
      </c>
      <c r="C33" s="45" t="s">
        <v>83</v>
      </c>
      <c r="D33" s="45">
        <v>2</v>
      </c>
      <c r="E33" s="45" t="s">
        <v>40</v>
      </c>
      <c r="F33" s="7">
        <v>30000</v>
      </c>
      <c r="G33" s="7">
        <f>+F33*D33*1.19</f>
        <v>71400</v>
      </c>
    </row>
    <row r="34" spans="1:11" ht="12.75" customHeight="1">
      <c r="A34" s="3"/>
      <c r="B34" s="43" t="s">
        <v>85</v>
      </c>
      <c r="C34" s="45" t="s">
        <v>83</v>
      </c>
      <c r="D34" s="45">
        <v>2</v>
      </c>
      <c r="E34" s="45" t="s">
        <v>40</v>
      </c>
      <c r="F34" s="7">
        <v>30000</v>
      </c>
      <c r="G34" s="7">
        <f>+F34*D34*1.19</f>
        <v>71400</v>
      </c>
    </row>
    <row r="35" spans="1:11" ht="12.75" customHeight="1">
      <c r="A35" s="3"/>
      <c r="B35" s="44" t="s">
        <v>41</v>
      </c>
      <c r="C35" s="46"/>
      <c r="D35" s="46"/>
      <c r="E35" s="46"/>
      <c r="F35" s="47"/>
      <c r="G35" s="48">
        <f>SUM(G33:G33)</f>
        <v>71400</v>
      </c>
    </row>
    <row r="36" spans="1:11" ht="12" customHeight="1">
      <c r="A36" s="3"/>
      <c r="B36" s="26"/>
      <c r="C36" s="26"/>
      <c r="D36" s="26"/>
      <c r="E36" s="26"/>
      <c r="F36" s="32"/>
      <c r="G36" s="32"/>
    </row>
    <row r="37" spans="1:11" ht="12" customHeight="1">
      <c r="A37" s="3"/>
      <c r="B37" s="41" t="s">
        <v>42</v>
      </c>
      <c r="C37" s="33"/>
      <c r="D37" s="33"/>
      <c r="E37" s="33"/>
      <c r="F37" s="25"/>
      <c r="G37" s="25"/>
    </row>
    <row r="38" spans="1:11" ht="24" customHeight="1">
      <c r="A38" s="3"/>
      <c r="B38" s="42" t="s">
        <v>43</v>
      </c>
      <c r="C38" s="42" t="s">
        <v>44</v>
      </c>
      <c r="D38" s="42" t="s">
        <v>45</v>
      </c>
      <c r="E38" s="42" t="s">
        <v>27</v>
      </c>
      <c r="F38" s="42" t="s">
        <v>28</v>
      </c>
      <c r="G38" s="42" t="s">
        <v>29</v>
      </c>
      <c r="K38" s="2"/>
    </row>
    <row r="39" spans="1:11" ht="11.25" customHeight="1">
      <c r="B39" s="55" t="s">
        <v>46</v>
      </c>
      <c r="C39" s="52"/>
      <c r="D39" s="52"/>
      <c r="E39" s="52"/>
      <c r="F39" s="52"/>
      <c r="G39" s="52"/>
    </row>
    <row r="40" spans="1:11" ht="12.75" customHeight="1">
      <c r="A40" s="3"/>
      <c r="B40" s="43" t="s">
        <v>47</v>
      </c>
      <c r="C40" s="45" t="s">
        <v>48</v>
      </c>
      <c r="D40" s="53">
        <v>100</v>
      </c>
      <c r="E40" s="45" t="s">
        <v>40</v>
      </c>
      <c r="F40" s="54">
        <v>1000</v>
      </c>
      <c r="G40" s="7">
        <f>D40*F40</f>
        <v>100000</v>
      </c>
      <c r="K40" s="2"/>
    </row>
    <row r="41" spans="1:11" ht="12.75" customHeight="1">
      <c r="A41" s="3"/>
      <c r="B41" s="43" t="s">
        <v>49</v>
      </c>
      <c r="C41" s="45" t="s">
        <v>48</v>
      </c>
      <c r="D41" s="53">
        <v>150</v>
      </c>
      <c r="E41" s="45" t="s">
        <v>40</v>
      </c>
      <c r="F41" s="54">
        <v>1780</v>
      </c>
      <c r="G41" s="7">
        <f>D41*F41</f>
        <v>267000</v>
      </c>
      <c r="K41" s="2"/>
    </row>
    <row r="42" spans="1:11" ht="12.75" customHeight="1">
      <c r="A42" s="3"/>
      <c r="B42" s="56" t="s">
        <v>50</v>
      </c>
      <c r="C42" s="45"/>
      <c r="D42" s="53"/>
      <c r="E42" s="45"/>
      <c r="F42" s="54"/>
      <c r="G42" s="7"/>
      <c r="K42" s="2"/>
    </row>
    <row r="43" spans="1:11" ht="12.75" customHeight="1">
      <c r="A43" s="3"/>
      <c r="B43" s="43" t="s">
        <v>86</v>
      </c>
      <c r="C43" s="45" t="s">
        <v>48</v>
      </c>
      <c r="D43" s="53">
        <v>1</v>
      </c>
      <c r="E43" s="45" t="s">
        <v>51</v>
      </c>
      <c r="F43" s="54">
        <v>47000</v>
      </c>
      <c r="G43" s="7">
        <f>D43*F43</f>
        <v>47000</v>
      </c>
      <c r="K43" s="2"/>
    </row>
    <row r="44" spans="1:11" ht="13.5" customHeight="1">
      <c r="A44" s="3"/>
      <c r="B44" s="44" t="s">
        <v>52</v>
      </c>
      <c r="C44" s="46"/>
      <c r="D44" s="46"/>
      <c r="E44" s="46"/>
      <c r="F44" s="47"/>
      <c r="G44" s="48">
        <f>SUM(G40:G41)</f>
        <v>367000</v>
      </c>
    </row>
    <row r="45" spans="1:11" ht="12" customHeight="1">
      <c r="A45" s="3"/>
      <c r="B45" s="26"/>
      <c r="C45" s="26"/>
      <c r="D45" s="26"/>
      <c r="E45" s="34"/>
      <c r="F45" s="32"/>
      <c r="G45" s="32"/>
    </row>
    <row r="46" spans="1:11" ht="12" customHeight="1">
      <c r="A46" s="3"/>
      <c r="B46" s="41" t="s">
        <v>53</v>
      </c>
      <c r="C46" s="33"/>
      <c r="D46" s="33"/>
      <c r="E46" s="33"/>
      <c r="F46" s="25"/>
      <c r="G46" s="25"/>
    </row>
    <row r="47" spans="1:11" ht="24" customHeight="1">
      <c r="A47" s="3"/>
      <c r="B47" s="49" t="s">
        <v>54</v>
      </c>
      <c r="C47" s="42" t="s">
        <v>44</v>
      </c>
      <c r="D47" s="42" t="s">
        <v>55</v>
      </c>
      <c r="E47" s="49" t="s">
        <v>27</v>
      </c>
      <c r="F47" s="42" t="s">
        <v>28</v>
      </c>
      <c r="G47" s="49" t="s">
        <v>29</v>
      </c>
    </row>
    <row r="48" spans="1:11" ht="12.75" customHeight="1">
      <c r="A48" s="3"/>
      <c r="B48" s="43"/>
      <c r="C48" s="45"/>
      <c r="D48" s="53"/>
      <c r="E48" s="53"/>
      <c r="F48" s="7"/>
      <c r="G48" s="7"/>
    </row>
    <row r="49" spans="1:255" ht="13.5" customHeight="1">
      <c r="A49" s="3"/>
      <c r="B49" s="44" t="s">
        <v>56</v>
      </c>
      <c r="C49" s="46"/>
      <c r="D49" s="46"/>
      <c r="E49" s="46"/>
      <c r="F49" s="47"/>
      <c r="G49" s="48"/>
    </row>
    <row r="50" spans="1:255" ht="12" customHeight="1">
      <c r="A50" s="3"/>
      <c r="B50" s="26"/>
      <c r="C50" s="26"/>
      <c r="D50" s="26"/>
      <c r="E50" s="26"/>
      <c r="F50" s="32"/>
      <c r="G50" s="32"/>
    </row>
    <row r="51" spans="1:255" ht="12" customHeight="1">
      <c r="A51" s="3"/>
      <c r="B51" s="57" t="s">
        <v>57</v>
      </c>
      <c r="C51" s="58"/>
      <c r="D51" s="58"/>
      <c r="E51" s="58"/>
      <c r="F51" s="58"/>
      <c r="G51" s="59">
        <f>G24+G35+G44+G49</f>
        <v>1628400</v>
      </c>
    </row>
    <row r="52" spans="1:255" ht="12" customHeight="1">
      <c r="A52" s="3"/>
      <c r="B52" s="60" t="s">
        <v>58</v>
      </c>
      <c r="C52" s="61"/>
      <c r="D52" s="61"/>
      <c r="E52" s="61"/>
      <c r="F52" s="61"/>
      <c r="G52" s="62">
        <f>G51*0.05</f>
        <v>81420</v>
      </c>
    </row>
    <row r="53" spans="1:255" ht="12" customHeight="1">
      <c r="A53" s="3"/>
      <c r="B53" s="63" t="s">
        <v>59</v>
      </c>
      <c r="C53" s="64"/>
      <c r="D53" s="64"/>
      <c r="E53" s="64"/>
      <c r="F53" s="64"/>
      <c r="G53" s="65">
        <f>G52+G51</f>
        <v>1709820</v>
      </c>
    </row>
    <row r="54" spans="1:255" ht="12" customHeight="1">
      <c r="A54" s="3"/>
      <c r="B54" s="60" t="s">
        <v>60</v>
      </c>
      <c r="C54" s="61"/>
      <c r="D54" s="61"/>
      <c r="E54" s="61"/>
      <c r="F54" s="61"/>
      <c r="G54" s="62">
        <f>G12</f>
        <v>4000000</v>
      </c>
    </row>
    <row r="55" spans="1:255" ht="12" customHeight="1">
      <c r="A55" s="3"/>
      <c r="B55" s="66" t="s">
        <v>61</v>
      </c>
      <c r="C55" s="67"/>
      <c r="D55" s="67"/>
      <c r="E55" s="67"/>
      <c r="F55" s="67"/>
      <c r="G55" s="68">
        <f>G54-G53</f>
        <v>2290180</v>
      </c>
    </row>
    <row r="56" spans="1:255" s="72" customFormat="1" ht="12" customHeight="1">
      <c r="A56" s="14"/>
      <c r="B56" s="23" t="s">
        <v>62</v>
      </c>
      <c r="C56" s="9"/>
      <c r="D56" s="9"/>
      <c r="E56" s="9"/>
      <c r="F56" s="9"/>
      <c r="G56" s="69"/>
      <c r="H56" s="70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</row>
    <row r="57" spans="1:255" s="72" customFormat="1" ht="12" customHeight="1" thickBot="1">
      <c r="A57" s="14"/>
      <c r="B57" s="19"/>
      <c r="C57" s="9"/>
      <c r="D57" s="9"/>
      <c r="E57" s="9"/>
      <c r="F57" s="9"/>
      <c r="G57" s="69"/>
      <c r="H57" s="70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pans="1:255" s="72" customFormat="1" ht="12" customHeight="1">
      <c r="A58" s="14"/>
      <c r="B58" s="10" t="s">
        <v>63</v>
      </c>
      <c r="C58" s="11"/>
      <c r="D58" s="11"/>
      <c r="E58" s="12"/>
      <c r="F58" s="14"/>
      <c r="G58" s="69"/>
      <c r="H58" s="70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pans="1:255" s="72" customFormat="1" ht="12" customHeight="1">
      <c r="A59" s="14"/>
      <c r="B59" s="13" t="s">
        <v>64</v>
      </c>
      <c r="C59" s="14"/>
      <c r="D59" s="14"/>
      <c r="E59" s="15"/>
      <c r="F59" s="14"/>
      <c r="G59" s="69"/>
      <c r="H59" s="70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  <c r="IT59" s="71"/>
      <c r="IU59" s="71"/>
    </row>
    <row r="60" spans="1:255" s="72" customFormat="1" ht="12" customHeight="1">
      <c r="A60" s="14"/>
      <c r="B60" s="13" t="s">
        <v>65</v>
      </c>
      <c r="C60" s="14"/>
      <c r="D60" s="14"/>
      <c r="E60" s="15"/>
      <c r="F60" s="14"/>
      <c r="G60" s="69"/>
      <c r="H60" s="70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</row>
    <row r="61" spans="1:255" s="72" customFormat="1" ht="12" customHeight="1">
      <c r="A61" s="14"/>
      <c r="B61" s="13" t="s">
        <v>66</v>
      </c>
      <c r="C61" s="14"/>
      <c r="D61" s="14"/>
      <c r="E61" s="15"/>
      <c r="F61" s="14"/>
      <c r="G61" s="69"/>
      <c r="H61" s="70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pans="1:255" s="72" customFormat="1" ht="12" customHeight="1">
      <c r="A62" s="14"/>
      <c r="B62" s="13" t="s">
        <v>67</v>
      </c>
      <c r="C62" s="14"/>
      <c r="D62" s="14"/>
      <c r="E62" s="15"/>
      <c r="F62" s="14"/>
      <c r="G62" s="69"/>
      <c r="H62" s="70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  <c r="IT62" s="71"/>
      <c r="IU62" s="71"/>
    </row>
    <row r="63" spans="1:255" s="72" customFormat="1" ht="12" customHeight="1">
      <c r="A63" s="14"/>
      <c r="B63" s="13" t="s">
        <v>68</v>
      </c>
      <c r="C63" s="14"/>
      <c r="D63" s="14"/>
      <c r="E63" s="15"/>
      <c r="F63" s="14"/>
      <c r="G63" s="69"/>
      <c r="H63" s="70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pans="1:255" s="72" customFormat="1" ht="12" customHeight="1" thickBot="1">
      <c r="A64" s="14"/>
      <c r="B64" s="16" t="s">
        <v>69</v>
      </c>
      <c r="C64" s="17"/>
      <c r="D64" s="17"/>
      <c r="E64" s="18"/>
      <c r="F64" s="14"/>
      <c r="G64" s="69"/>
      <c r="H64" s="70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  <c r="IT64" s="71"/>
      <c r="IU64" s="71"/>
    </row>
    <row r="65" spans="1:255" s="72" customFormat="1" ht="12" customHeight="1">
      <c r="A65" s="14"/>
      <c r="B65" s="19"/>
      <c r="C65" s="14"/>
      <c r="D65" s="14"/>
      <c r="E65" s="14"/>
      <c r="F65" s="14"/>
      <c r="G65" s="69"/>
      <c r="H65" s="70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  <c r="ID65" s="71"/>
      <c r="IE65" s="71"/>
      <c r="IF65" s="71"/>
      <c r="IG65" s="71"/>
      <c r="IH65" s="71"/>
      <c r="II65" s="71"/>
      <c r="IJ65" s="71"/>
      <c r="IK65" s="71"/>
      <c r="IL65" s="71"/>
      <c r="IM65" s="71"/>
      <c r="IN65" s="71"/>
      <c r="IO65" s="71"/>
      <c r="IP65" s="71"/>
      <c r="IQ65" s="71"/>
      <c r="IR65" s="71"/>
      <c r="IS65" s="71"/>
      <c r="IT65" s="71"/>
      <c r="IU65" s="71"/>
    </row>
    <row r="66" spans="1:255" s="72" customFormat="1" ht="12" customHeight="1">
      <c r="A66" s="14"/>
      <c r="B66" s="89" t="s">
        <v>70</v>
      </c>
      <c r="C66" s="89"/>
      <c r="D66" s="75"/>
      <c r="E66" s="20"/>
      <c r="F66" s="20"/>
      <c r="G66" s="69"/>
      <c r="H66" s="70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  <c r="IT66" s="71"/>
      <c r="IU66" s="71"/>
    </row>
    <row r="67" spans="1:255" s="72" customFormat="1" ht="12" customHeight="1">
      <c r="A67" s="14"/>
      <c r="B67" s="76" t="s">
        <v>54</v>
      </c>
      <c r="C67" s="77" t="s">
        <v>71</v>
      </c>
      <c r="D67" s="78" t="s">
        <v>72</v>
      </c>
      <c r="E67" s="20"/>
      <c r="F67" s="20"/>
      <c r="G67" s="69"/>
      <c r="H67" s="70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  <c r="IT67" s="71"/>
      <c r="IU67" s="71"/>
    </row>
    <row r="68" spans="1:255" s="72" customFormat="1" ht="12" customHeight="1">
      <c r="A68" s="14"/>
      <c r="B68" s="79" t="s">
        <v>73</v>
      </c>
      <c r="C68" s="80">
        <f>G24</f>
        <v>1190000</v>
      </c>
      <c r="D68" s="81">
        <f>(C68/C74)</f>
        <v>0.69597969376893476</v>
      </c>
      <c r="E68" s="20"/>
      <c r="F68" s="20"/>
      <c r="G68" s="69"/>
      <c r="H68" s="70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  <c r="IT68" s="71"/>
      <c r="IU68" s="71"/>
    </row>
    <row r="69" spans="1:255" s="72" customFormat="1" ht="12" customHeight="1">
      <c r="A69" s="14"/>
      <c r="B69" s="79" t="s">
        <v>74</v>
      </c>
      <c r="C69" s="82">
        <v>0</v>
      </c>
      <c r="D69" s="81">
        <v>0</v>
      </c>
      <c r="E69" s="20"/>
      <c r="F69" s="20"/>
      <c r="G69" s="69"/>
      <c r="H69" s="70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  <c r="IT69" s="71"/>
      <c r="IU69" s="71"/>
    </row>
    <row r="70" spans="1:255" s="72" customFormat="1" ht="12" customHeight="1">
      <c r="A70" s="14"/>
      <c r="B70" s="79" t="s">
        <v>75</v>
      </c>
      <c r="C70" s="80">
        <f>G35</f>
        <v>71400</v>
      </c>
      <c r="D70" s="81">
        <f>(C70/C74)</f>
        <v>4.1758781626136082E-2</v>
      </c>
      <c r="E70" s="20"/>
      <c r="F70" s="20"/>
      <c r="G70" s="69"/>
      <c r="H70" s="70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  <c r="IT70" s="71"/>
      <c r="IU70" s="71"/>
    </row>
    <row r="71" spans="1:255" s="72" customFormat="1" ht="12" customHeight="1">
      <c r="A71" s="14"/>
      <c r="B71" s="79" t="s">
        <v>43</v>
      </c>
      <c r="C71" s="80">
        <f>G44</f>
        <v>367000</v>
      </c>
      <c r="D71" s="81">
        <f>(C71/C74)</f>
        <v>0.21464247698588154</v>
      </c>
      <c r="E71" s="20"/>
      <c r="F71" s="20"/>
      <c r="G71" s="69"/>
      <c r="H71" s="70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  <c r="IT71" s="71"/>
      <c r="IU71" s="71"/>
    </row>
    <row r="72" spans="1:255" s="72" customFormat="1" ht="12" customHeight="1">
      <c r="A72" s="14"/>
      <c r="B72" s="79" t="s">
        <v>76</v>
      </c>
      <c r="C72" s="83">
        <f>G49</f>
        <v>0</v>
      </c>
      <c r="D72" s="81">
        <f>(C72/C74)</f>
        <v>0</v>
      </c>
      <c r="E72" s="21"/>
      <c r="F72" s="21"/>
      <c r="G72" s="69"/>
      <c r="H72" s="70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  <c r="IT72" s="71"/>
      <c r="IU72" s="71"/>
    </row>
    <row r="73" spans="1:255" s="72" customFormat="1" ht="12" customHeight="1">
      <c r="A73" s="14"/>
      <c r="B73" s="79" t="s">
        <v>77</v>
      </c>
      <c r="C73" s="83">
        <f>G52</f>
        <v>81420</v>
      </c>
      <c r="D73" s="81">
        <f>(C73/C74)</f>
        <v>4.7619047619047616E-2</v>
      </c>
      <c r="E73" s="21"/>
      <c r="F73" s="21"/>
      <c r="G73" s="69"/>
      <c r="H73" s="70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  <c r="IT73" s="71"/>
      <c r="IU73" s="71"/>
    </row>
    <row r="74" spans="1:255" s="72" customFormat="1" ht="12" customHeight="1">
      <c r="A74" s="14"/>
      <c r="B74" s="76" t="s">
        <v>78</v>
      </c>
      <c r="C74" s="84">
        <f>SUM(C68:C73)</f>
        <v>1709820</v>
      </c>
      <c r="D74" s="85">
        <f>SUM(D68:D73)</f>
        <v>1</v>
      </c>
      <c r="E74" s="21"/>
      <c r="F74" s="21"/>
      <c r="G74" s="69"/>
      <c r="H74" s="70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  <c r="IT74" s="71"/>
      <c r="IU74" s="71"/>
    </row>
    <row r="75" spans="1:255" s="72" customFormat="1" ht="12" customHeight="1">
      <c r="A75" s="14"/>
      <c r="B75" s="19"/>
      <c r="C75" s="9"/>
      <c r="D75" s="9"/>
      <c r="E75" s="9"/>
      <c r="F75" s="9"/>
      <c r="G75" s="69"/>
      <c r="H75" s="70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  <c r="IT75" s="71"/>
      <c r="IU75" s="71"/>
    </row>
    <row r="76" spans="1:255" s="72" customFormat="1" ht="12" customHeight="1">
      <c r="A76" s="14"/>
      <c r="B76" s="73"/>
      <c r="C76" s="9"/>
      <c r="D76" s="9"/>
      <c r="E76" s="9"/>
      <c r="F76" s="9"/>
      <c r="G76" s="69"/>
      <c r="H76" s="70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</row>
    <row r="77" spans="1:255" s="72" customFormat="1" ht="12" customHeight="1">
      <c r="A77" s="14"/>
      <c r="B77" s="86"/>
      <c r="C77" s="87" t="s">
        <v>79</v>
      </c>
      <c r="D77" s="86"/>
      <c r="E77" s="86"/>
      <c r="F77" s="21"/>
      <c r="G77" s="69"/>
      <c r="H77" s="70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  <c r="IT77" s="71"/>
      <c r="IU77" s="71"/>
    </row>
    <row r="78" spans="1:255" s="72" customFormat="1" ht="12" customHeight="1">
      <c r="A78" s="14"/>
      <c r="B78" s="76" t="s">
        <v>80</v>
      </c>
      <c r="C78" s="88">
        <v>7000</v>
      </c>
      <c r="D78" s="88">
        <v>8000</v>
      </c>
      <c r="E78" s="88">
        <v>9000</v>
      </c>
      <c r="F78" s="22"/>
      <c r="G78" s="74"/>
      <c r="H78" s="70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  <c r="IT78" s="71"/>
      <c r="IU78" s="71"/>
    </row>
    <row r="79" spans="1:255" s="72" customFormat="1" ht="12" customHeight="1">
      <c r="A79" s="14"/>
      <c r="B79" s="76" t="s">
        <v>81</v>
      </c>
      <c r="C79" s="88">
        <f>(G53/C78)</f>
        <v>244.26</v>
      </c>
      <c r="D79" s="88">
        <f>1709820/D78</f>
        <v>213.72749999999999</v>
      </c>
      <c r="E79" s="88">
        <f>(G53/E78)</f>
        <v>189.98</v>
      </c>
      <c r="F79" s="22"/>
      <c r="G79" s="74"/>
      <c r="H79" s="70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</row>
    <row r="80" spans="1:255" s="72" customFormat="1" ht="12" customHeight="1">
      <c r="A80" s="14"/>
      <c r="B80" s="23" t="s">
        <v>82</v>
      </c>
      <c r="C80" s="14"/>
      <c r="D80" s="14"/>
      <c r="E80" s="14"/>
      <c r="F80" s="14"/>
      <c r="G80" s="14"/>
      <c r="H80" s="70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  <c r="IT80" s="71"/>
      <c r="IU80" s="71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PAPAYA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2023-02-13T15:13:22Z</cp:lastPrinted>
  <dcterms:created xsi:type="dcterms:W3CDTF">2020-11-27T12:49:26Z</dcterms:created>
  <dcterms:modified xsi:type="dcterms:W3CDTF">2023-03-17T18:12:41Z</dcterms:modified>
  <cp:category/>
  <cp:contentStatus/>
</cp:coreProperties>
</file>