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 l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<sst xmlns="http://schemas.openxmlformats.org/spreadsheetml/2006/main" count="120" uniqueCount="90">
  <si>
    <t>RUBRO O CULTIVO</t>
  </si>
  <si>
    <t>PAPAYA</t>
  </si>
  <si>
    <t>RENDIMIENTO (kg.Há.)</t>
  </si>
  <si>
    <t>VARIEDAD</t>
  </si>
  <si>
    <t>MARADOL - ECUATORIANA</t>
  </si>
  <si>
    <t>FECHA ESTIMADA  PRECIO VENTA</t>
  </si>
  <si>
    <t>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</si>
  <si>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</si>
  <si>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</si>
  <si>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</si>
  <si>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</si>
  <si>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</si>
  <si>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</si>
  <si>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</si>
  <si>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 xml:space="preserve">MERCADO INTERNO </t>
  </si>
  <si>
    <t>COMUNA/LOCALIDAD</t>
  </si>
  <si>
    <t>FECHA DE COSECHA</t>
  </si>
  <si>
    <t>TODO EL AÑO</t>
  </si>
  <si>
    <t>FECHA PRECIO INSUMOS</t>
  </si>
  <si>
    <t>CONTINGENCIA</t>
  </si>
  <si>
    <t>PLAGAS/FUNGI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</si>
  <si>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</si>
  <si>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</si>
  <si>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</si>
  <si>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</si>
  <si>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</si>
  <si>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</si>
  <si>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</si>
  <si>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</si>
  <si>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DESMALEZAMIENTO</t>
  </si>
  <si>
    <t>JH</t>
  </si>
  <si>
    <t>RIEGOS</t>
  </si>
  <si>
    <t>SEPT-FEBRERO</t>
  </si>
  <si>
    <t>COSECHA</t>
  </si>
  <si>
    <t>FEBRERO-MARZO</t>
  </si>
  <si>
    <t>Subtotal Jornadas Hombre</t>
  </si>
  <si>
    <t>JORNADAS ANIMAL</t>
  </si>
  <si>
    <t>Subtotal Jornadas Animal</t>
  </si>
  <si>
    <t>MAQUINARIA</t>
  </si>
  <si>
    <t>SEPT-DIC.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</si>
  <si>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</si>
  <si>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</si>
  <si>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</si>
  <si>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</si>
  <si>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</si>
  <si>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</si>
  <si>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>UREA</t>
  </si>
  <si>
    <t>KG.</t>
  </si>
  <si>
    <t>NITRATO DE K.</t>
  </si>
  <si>
    <t xml:space="preserve">INSECTICIDAS </t>
  </si>
  <si>
    <t>SEPT-ENE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</si>
  <si>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</si>
  <si>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</si>
  <si>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</si>
  <si>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</si>
  <si>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</si>
  <si>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</si>
  <si>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</si>
  <si>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</si>
  <si>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</si>
  <si>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</si>
  <si>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</si>
  <si>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</si>
  <si>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</si>
  <si>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</si>
  <si>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</si>
  <si>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</si>
  <si>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</si>
  <si>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</si>
  <si>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</si>
  <si>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</si>
  <si>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</si>
  <si>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</si>
  <si>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</si>
  <si>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</si>
  <si>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</si>
  <si>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</si>
  <si>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</si>
  <si>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</si>
  <si>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</si>
  <si>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</si>
  <si>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</si>
  <si>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</si>
  <si>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PESTICIDASN (2)</t>
  </si>
  <si>
    <t xml:space="preserve">APLICACIÓN FERTILIZANTES (2) </t>
  </si>
  <si>
    <t>KARATE ZEON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</si>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</sst>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/>
    <xf numFmtId="0" fontId="15" fillId="0" borderId="0" xfId="0" applyNumberFormat="1" applyFont="1"/>
    <xf numFmtId="0" fontId="15" fillId="0" borderId="0" xfId="0" applyFo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2" zoomScaleNormal="142" workbookViewId="0">
      <selection activeCell="D15" sqref="D15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1</v>
      </c>
      <c r="D9" s="26"/>
      <c r="E9" s="91" t="s">
        <v>2</v>
      </c>
      <c r="F9" s="91"/>
      <c r="G9" s="5">
        <v>8000</v>
      </c>
    </row>
    <row r="10" spans="1:7" ht="15">
      <c r="A10" s="3"/>
      <c r="B10" s="4" t="s">
        <v>3</v>
      </c>
      <c r="C10" s="36" t="s">
        <v>4</v>
      </c>
      <c r="D10" s="26"/>
      <c r="E10" s="90" t="s">
        <v>5</v>
      </c>
      <c r="F10" s="90"/>
      <c r="G10" s="6" t="s">
        <v>6</v>
      </c>
    </row>
    <row r="11" spans="1:7" ht="14.45" customHeight="1">
      <c r="A11" s="3"/>
      <c r="B11" s="4" t="s">
        <v>7</v>
      </c>
      <c r="C11" s="37" t="s">
        <v>8</v>
      </c>
      <c r="D11" s="26"/>
      <c r="E11" s="90" t="s">
        <v>9</v>
      </c>
      <c r="F11" s="90"/>
      <c r="G11" s="5">
        <v>800</v>
      </c>
    </row>
    <row r="12" spans="1:7" ht="11.25" customHeight="1">
      <c r="A12" s="3"/>
      <c r="B12" s="4" t="s">
        <v>10</v>
      </c>
      <c r="C12" s="38" t="s">
        <v>86</v>
      </c>
      <c r="D12" s="26"/>
      <c r="E12" s="39" t="s">
        <v>11</v>
      </c>
      <c r="F12" s="40"/>
      <c r="G12" s="7">
        <v>4000000</v>
      </c>
    </row>
    <row r="13" spans="1:7" ht="11.25" customHeight="1">
      <c r="A13" s="3"/>
      <c r="B13" s="4" t="s">
        <v>12</v>
      </c>
      <c r="C13" s="38" t="s">
        <v>87</v>
      </c>
      <c r="D13" s="26"/>
      <c r="E13" s="90" t="s">
        <v>13</v>
      </c>
      <c r="F13" s="90"/>
      <c r="G13" s="8" t="s">
        <v>14</v>
      </c>
    </row>
    <row r="14" spans="1:7" ht="24.75" customHeight="1">
      <c r="A14" s="3"/>
      <c r="B14" s="4" t="s">
        <v>15</v>
      </c>
      <c r="C14" s="38" t="s">
        <v>88</v>
      </c>
      <c r="D14" s="26"/>
      <c r="E14" s="90" t="s">
        <v>16</v>
      </c>
      <c r="F14" s="90"/>
      <c r="G14" s="6" t="s">
        <v>17</v>
      </c>
    </row>
    <row r="15" spans="1:7" ht="20.25" customHeight="1">
      <c r="A15" s="3"/>
      <c r="B15" s="4" t="s">
        <v>18</v>
      </c>
      <c r="C15" s="37" t="s">
        <v>89</v>
      </c>
      <c r="D15" s="26"/>
      <c r="E15" s="92" t="s">
        <v>19</v>
      </c>
      <c r="F15" s="92"/>
      <c r="G15" s="6" t="s">
        <v>20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21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22</v>
      </c>
      <c r="C19" s="25"/>
      <c r="D19" s="25"/>
      <c r="E19" s="25"/>
      <c r="F19" s="25"/>
      <c r="G19" s="25"/>
    </row>
    <row r="20" spans="1:8" ht="24" customHeight="1">
      <c r="A20" s="3"/>
      <c r="B20" s="42" t="s">
        <v>23</v>
      </c>
      <c r="C20" s="42" t="s">
        <v>24</v>
      </c>
      <c r="D20" s="42" t="s">
        <v>25</v>
      </c>
      <c r="E20" s="42" t="s">
        <v>26</v>
      </c>
      <c r="F20" s="42" t="s">
        <v>27</v>
      </c>
      <c r="G20" s="42" t="s">
        <v>28</v>
      </c>
    </row>
    <row r="21" spans="1:8" ht="16.5" customHeight="1">
      <c r="A21" s="3"/>
      <c r="B21" s="43" t="s">
        <v>29</v>
      </c>
      <c r="C21" s="45" t="s">
        <v>30</v>
      </c>
      <c r="D21" s="45">
        <v>8</v>
      </c>
      <c r="E21" s="45" t="s">
        <v>17</v>
      </c>
      <c r="F21" s="7">
        <v>35000</v>
      </c>
      <c r="G21" s="7">
        <f>D21*F21</f>
        <v>280000</v>
      </c>
      <c r="H21" s="31"/>
    </row>
    <row r="22" spans="1:8" ht="12.75" customHeight="1">
      <c r="A22" s="3"/>
      <c r="B22" s="43" t="s">
        <v>31</v>
      </c>
      <c r="C22" s="45" t="s">
        <v>30</v>
      </c>
      <c r="D22" s="45">
        <v>6</v>
      </c>
      <c r="E22" s="45" t="s">
        <v>32</v>
      </c>
      <c r="F22" s="7">
        <v>35000</v>
      </c>
      <c r="G22" s="7">
        <f t="shared" ref="G22:G23" si="0">D22*F22</f>
        <v>210000</v>
      </c>
      <c r="H22" s="31"/>
    </row>
    <row r="23" spans="1:8" ht="12.75" customHeight="1">
      <c r="A23" s="3"/>
      <c r="B23" s="43" t="s">
        <v>33</v>
      </c>
      <c r="C23" s="45" t="s">
        <v>30</v>
      </c>
      <c r="D23" s="45">
        <v>20</v>
      </c>
      <c r="E23" s="45" t="s">
        <v>34</v>
      </c>
      <c r="F23" s="7">
        <v>35000</v>
      </c>
      <c r="G23" s="7">
        <f t="shared" si="0"/>
        <v>700000</v>
      </c>
      <c r="H23" s="31"/>
    </row>
    <row r="24" spans="1:8" ht="12.75" customHeight="1">
      <c r="A24" s="3"/>
      <c r="B24" s="44" t="s">
        <v>35</v>
      </c>
      <c r="C24" s="46"/>
      <c r="D24" s="46"/>
      <c r="E24" s="46"/>
      <c r="F24" s="47"/>
      <c r="G24" s="48">
        <f>SUM(G21:G23)</f>
        <v>1190000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36</v>
      </c>
      <c r="C26" s="33"/>
      <c r="D26" s="33"/>
      <c r="E26" s="33"/>
      <c r="F26" s="25"/>
      <c r="G26" s="25"/>
    </row>
    <row r="27" spans="1:8" ht="24" customHeight="1">
      <c r="A27" s="3"/>
      <c r="B27" s="49" t="s">
        <v>23</v>
      </c>
      <c r="C27" s="42" t="s">
        <v>24</v>
      </c>
      <c r="D27" s="42" t="s">
        <v>25</v>
      </c>
      <c r="E27" s="49" t="s">
        <v>26</v>
      </c>
      <c r="F27" s="42" t="s">
        <v>27</v>
      </c>
      <c r="G27" s="49" t="s">
        <v>28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37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38</v>
      </c>
      <c r="C31" s="33"/>
      <c r="D31" s="33"/>
      <c r="E31" s="33"/>
      <c r="F31" s="25"/>
      <c r="G31" s="25"/>
    </row>
    <row r="32" spans="1:8" ht="24" customHeight="1">
      <c r="A32" s="3"/>
      <c r="B32" s="49" t="s">
        <v>23</v>
      </c>
      <c r="C32" s="49" t="s">
        <v>24</v>
      </c>
      <c r="D32" s="49" t="s">
        <v>25</v>
      </c>
      <c r="E32" s="49" t="s">
        <v>26</v>
      </c>
      <c r="F32" s="42" t="s">
        <v>27</v>
      </c>
      <c r="G32" s="49" t="s">
        <v>28</v>
      </c>
    </row>
    <row r="33" spans="1:11" ht="12.75" customHeight="1">
      <c r="A33" s="3"/>
      <c r="B33" s="43" t="s">
        <v>83</v>
      </c>
      <c r="C33" s="45" t="s">
        <v>82</v>
      </c>
      <c r="D33" s="45">
        <v>2</v>
      </c>
      <c r="E33" s="45" t="s">
        <v>39</v>
      </c>
      <c r="F33" s="7">
        <v>30000</v>
      </c>
      <c r="G33" s="7">
        <f>+F33*D33*1.19</f>
        <v>71400</v>
      </c>
    </row>
    <row r="34" spans="1:11" ht="12.75" customHeight="1">
      <c r="A34" s="3"/>
      <c r="B34" s="43" t="s">
        <v>84</v>
      </c>
      <c r="C34" s="45" t="s">
        <v>82</v>
      </c>
      <c r="D34" s="45">
        <v>2</v>
      </c>
      <c r="E34" s="45" t="s">
        <v>39</v>
      </c>
      <c r="F34" s="7">
        <v>30000</v>
      </c>
      <c r="G34" s="7">
        <f>+F34*D34*1.19</f>
        <v>71400</v>
      </c>
    </row>
    <row r="35" spans="1:11" ht="12.75" customHeight="1">
      <c r="A35" s="3"/>
      <c r="B35" s="44" t="s">
        <v>40</v>
      </c>
      <c r="C35" s="46"/>
      <c r="D35" s="46"/>
      <c r="E35" s="46"/>
      <c r="F35" s="47"/>
      <c r="G35" s="48">
        <f>SUM(G33:G33)</f>
        <v>71400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41</v>
      </c>
      <c r="C37" s="33"/>
      <c r="D37" s="33"/>
      <c r="E37" s="33"/>
      <c r="F37" s="25"/>
      <c r="G37" s="25"/>
    </row>
    <row r="38" spans="1:11" ht="24" customHeight="1">
      <c r="A38" s="3"/>
      <c r="B38" s="42" t="s">
        <v>42</v>
      </c>
      <c r="C38" s="42" t="s">
        <v>43</v>
      </c>
      <c r="D38" s="42" t="s">
        <v>44</v>
      </c>
      <c r="E38" s="42" t="s">
        <v>26</v>
      </c>
      <c r="F38" s="42" t="s">
        <v>27</v>
      </c>
      <c r="G38" s="42" t="s">
        <v>28</v>
      </c>
      <c r="K38" s="2"/>
    </row>
    <row r="39" spans="1:11" ht="11.25" customHeight="1">
      <c r="B39" s="55" t="s">
        <v>45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46</v>
      </c>
      <c r="C40" s="45" t="s">
        <v>47</v>
      </c>
      <c r="D40" s="53">
        <v>100</v>
      </c>
      <c r="E40" s="45" t="s">
        <v>39</v>
      </c>
      <c r="F40" s="54">
        <v>1000</v>
      </c>
      <c r="G40" s="7">
        <f>D40*F40</f>
        <v>100000</v>
      </c>
      <c r="K40" s="2"/>
    </row>
    <row r="41" spans="1:11" ht="12.75" customHeight="1">
      <c r="A41" s="3"/>
      <c r="B41" s="43" t="s">
        <v>48</v>
      </c>
      <c r="C41" s="45" t="s">
        <v>47</v>
      </c>
      <c r="D41" s="53">
        <v>150</v>
      </c>
      <c r="E41" s="45" t="s">
        <v>39</v>
      </c>
      <c r="F41" s="54">
        <v>1780</v>
      </c>
      <c r="G41" s="7">
        <f>D41*F41</f>
        <v>267000</v>
      </c>
      <c r="K41" s="2"/>
    </row>
    <row r="42" spans="1:11" ht="12.75" customHeight="1">
      <c r="A42" s="3"/>
      <c r="B42" s="56" t="s">
        <v>49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85</v>
      </c>
      <c r="C43" s="45" t="s">
        <v>47</v>
      </c>
      <c r="D43" s="53">
        <v>1</v>
      </c>
      <c r="E43" s="45" t="s">
        <v>50</v>
      </c>
      <c r="F43" s="54">
        <v>47000</v>
      </c>
      <c r="G43" s="7">
        <f>D43*F43</f>
        <v>47000</v>
      </c>
      <c r="K43" s="2"/>
    </row>
    <row r="44" spans="1:11" ht="13.5" customHeight="1">
      <c r="A44" s="3"/>
      <c r="B44" s="44" t="s">
        <v>51</v>
      </c>
      <c r="C44" s="46"/>
      <c r="D44" s="46"/>
      <c r="E44" s="46"/>
      <c r="F44" s="47"/>
      <c r="G44" s="48">
        <f>SUM(G40:G41)</f>
        <v>367000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52</v>
      </c>
      <c r="C46" s="33"/>
      <c r="D46" s="33"/>
      <c r="E46" s="33"/>
      <c r="F46" s="25"/>
      <c r="G46" s="25"/>
    </row>
    <row r="47" spans="1:11" ht="24" customHeight="1">
      <c r="A47" s="3"/>
      <c r="B47" s="49" t="s">
        <v>53</v>
      </c>
      <c r="C47" s="42" t="s">
        <v>43</v>
      </c>
      <c r="D47" s="42" t="s">
        <v>54</v>
      </c>
      <c r="E47" s="49" t="s">
        <v>26</v>
      </c>
      <c r="F47" s="42" t="s">
        <v>27</v>
      </c>
      <c r="G47" s="49" t="s">
        <v>28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55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56</v>
      </c>
      <c r="C51" s="58"/>
      <c r="D51" s="58"/>
      <c r="E51" s="58"/>
      <c r="F51" s="58"/>
      <c r="G51" s="59">
        <f>G24+G35+G44+G49</f>
        <v>1628400</v>
      </c>
    </row>
    <row r="52" spans="1:255" ht="12" customHeight="1">
      <c r="A52" s="3"/>
      <c r="B52" s="60" t="s">
        <v>57</v>
      </c>
      <c r="C52" s="61"/>
      <c r="D52" s="61"/>
      <c r="E52" s="61"/>
      <c r="F52" s="61"/>
      <c r="G52" s="62">
        <f>G51*0.05</f>
        <v>81420</v>
      </c>
    </row>
    <row r="53" spans="1:255" ht="12" customHeight="1">
      <c r="A53" s="3"/>
      <c r="B53" s="63" t="s">
        <v>58</v>
      </c>
      <c r="C53" s="64"/>
      <c r="D53" s="64"/>
      <c r="E53" s="64"/>
      <c r="F53" s="64"/>
      <c r="G53" s="65">
        <f>G52+G51</f>
        <v>1709820</v>
      </c>
    </row>
    <row r="54" spans="1:255" ht="12" customHeight="1">
      <c r="A54" s="3"/>
      <c r="B54" s="60" t="s">
        <v>59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60</v>
      </c>
      <c r="C55" s="67"/>
      <c r="D55" s="67"/>
      <c r="E55" s="67"/>
      <c r="F55" s="67"/>
      <c r="G55" s="68">
        <f>G54-G53</f>
        <v>2290180</v>
      </c>
    </row>
    <row r="56" spans="1:255" s="72" customFormat="1" ht="12" customHeight="1">
      <c r="A56" s="14"/>
      <c r="B56" s="23" t="s">
        <v>61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62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63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64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65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66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67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68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69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53</v>
      </c>
      <c r="C67" s="77" t="s">
        <v>70</v>
      </c>
      <c r="D67" s="78" t="s">
        <v>71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72</v>
      </c>
      <c r="C68" s="80">
        <f>G24</f>
        <v>1190000</v>
      </c>
      <c r="D68" s="81">
        <f>(C68/C74)</f>
        <v>0.69597969376893476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73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74</v>
      </c>
      <c r="C70" s="80">
        <f>G35</f>
        <v>71400</v>
      </c>
      <c r="D70" s="81">
        <f>(C70/C74)</f>
        <v>4.1758781626136082E-2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42</v>
      </c>
      <c r="C71" s="80">
        <f>G44</f>
        <v>367000</v>
      </c>
      <c r="D71" s="81">
        <f>(C71/C74)</f>
        <v>0.21464247698588154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75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76</v>
      </c>
      <c r="C73" s="83">
        <f>G52</f>
        <v>81420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77</v>
      </c>
      <c r="C74" s="84">
        <f>SUM(C68:C73)</f>
        <v>1709820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78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79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80</v>
      </c>
      <c r="C79" s="88">
        <f>(G53/C78)</f>
        <v>244.26</v>
      </c>
      <c r="D79" s="88">
        <f>1709820/D78</f>
        <v>213.72749999999999</v>
      </c>
      <c r="E79" s="88">
        <f>(G53/E78)</f>
        <v>189.98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81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2023-02-13T15:13:22Z</cp:lastPrinted>
  <dcterms:created xsi:type="dcterms:W3CDTF">2020-11-27T12:49:26Z</dcterms:created>
  <dcterms:modified xsi:type="dcterms:W3CDTF">2023-03-20T20:05:57Z</dcterms:modified>
  <cp:category/>
  <cp:contentStatus/>
</cp:coreProperties>
</file>