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zuniga\Desktop\00 - CREDITOS\00 - CRÉDITOS 2023\00 - fichas técnicas 2023\01 - FORMATO CORREGIDO\Visadas\"/>
    </mc:Choice>
  </mc:AlternateContent>
  <bookViews>
    <workbookView xWindow="-120" yWindow="-120" windowWidth="29040" windowHeight="15840"/>
  </bookViews>
  <sheets>
    <sheet name="PASTAS AGROPROCESADOS" sheetId="1" r:id="rId1"/>
  </sheets>
  <definedNames>
    <definedName name="_xlnm.Print_Area" localSheetId="0">'PASTAS AGROPROCESADOS'!$A$1:$F$83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0" i="1" l="1"/>
  <c r="F41" i="1"/>
  <c r="F42" i="1"/>
  <c r="F43" i="1"/>
  <c r="F44" i="1"/>
  <c r="F49" i="1"/>
  <c r="F52" i="1" s="1"/>
  <c r="B75" i="1" s="1"/>
  <c r="F50" i="1"/>
  <c r="F51" i="1"/>
  <c r="F37" i="1"/>
  <c r="F38" i="1"/>
  <c r="F39" i="1"/>
  <c r="F20" i="1"/>
  <c r="F22" i="1" s="1"/>
  <c r="B71" i="1" s="1"/>
  <c r="F21" i="1"/>
  <c r="F32" i="1"/>
  <c r="B73" i="1"/>
  <c r="F27" i="1"/>
  <c r="B72" i="1"/>
  <c r="F11" i="1"/>
  <c r="F57" i="1" s="1"/>
  <c r="F45" i="1" l="1"/>
  <c r="F54" i="1" l="1"/>
  <c r="F55" i="1" s="1"/>
  <c r="B74" i="1"/>
  <c r="F56" i="1" l="1"/>
  <c r="C81" i="1" s="1"/>
  <c r="B76" i="1"/>
  <c r="B77" i="1" s="1"/>
  <c r="B81" i="1"/>
  <c r="F58" i="1"/>
  <c r="D81" i="1" l="1"/>
  <c r="C71" i="1"/>
  <c r="C73" i="1"/>
  <c r="C75" i="1"/>
  <c r="C74" i="1"/>
  <c r="C76" i="1"/>
  <c r="C77" i="1" l="1"/>
</calcChain>
</file>

<file path=xl/sharedStrings.xml><?xml version="1.0" encoding="utf-8"?>
<sst xmlns="http://schemas.openxmlformats.org/spreadsheetml/2006/main" count="135" uniqueCount="97">
  <si>
    <t>RUBRO O CULTIVO</t>
  </si>
  <si>
    <t>Producción de pastas (agroprocesados)</t>
  </si>
  <si>
    <t>VARIEDAD</t>
  </si>
  <si>
    <t>Variedades Ají, Ajo, Morrón</t>
  </si>
  <si>
    <t>FECHA ESTIMADA  PRECIO VENTA</t>
  </si>
  <si>
    <t>Anual</t>
  </si>
  <si>
    <t>NIVEL TECNOLÓGICO</t>
  </si>
  <si>
    <t>Medio</t>
  </si>
  <si>
    <t>REGIÓN</t>
  </si>
  <si>
    <t>Ñuble</t>
  </si>
  <si>
    <t>INGRESO ESPERADO, con IVA ($)</t>
  </si>
  <si>
    <t>AGENCIA DE ÁREA</t>
  </si>
  <si>
    <t>Chillán</t>
  </si>
  <si>
    <t>DESTINO PRODUCCION</t>
  </si>
  <si>
    <t>Mercado local</t>
  </si>
  <si>
    <t>COMUNA/LOCALIDAD</t>
  </si>
  <si>
    <t>Todas las comunas del área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</si>
  <si>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</si>
  <si>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</si>
  <si>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</si>
  <si>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</si>
  <si>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</si>
  <si>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</si>
  <si>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</si>
  <si>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</si>
  <si>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</si>
  <si>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</si>
  <si>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</si>
  <si>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</si>
  <si>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Elaboración pasta</t>
  </si>
  <si>
    <t>jh</t>
  </si>
  <si>
    <t>anual</t>
  </si>
  <si>
    <t>Mantención equipos (anual)</t>
  </si>
  <si>
    <t>JORNADAS ANIMAL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</si>
  <si>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</si>
  <si>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</si>
  <si>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</si>
  <si>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</si>
  <si>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</si>
  <si>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</si>
  <si>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</si>
  <si>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VERDURAS Y/O HORTALIZAS</t>
  </si>
  <si>
    <t>Materia prima fresca (**)</t>
  </si>
  <si>
    <t>kg</t>
  </si>
  <si>
    <t>Aliño completo</t>
  </si>
  <si>
    <t>Sal</t>
  </si>
  <si>
    <t>Cofia descartable</t>
  </si>
  <si>
    <t>caja 50 unidades</t>
  </si>
  <si>
    <t>Mascarilla descartable</t>
  </si>
  <si>
    <t>Frasco vidrio 380 cc con tapa</t>
  </si>
  <si>
    <t>unidad</t>
  </si>
  <si>
    <t>Etiqueta</t>
  </si>
  <si>
    <t>Subtotal Insumos</t>
  </si>
  <si>
    <t>OTROS</t>
  </si>
  <si>
    <t>Item</t>
  </si>
  <si>
    <t>Flete</t>
  </si>
  <si>
    <t>trimestral</t>
  </si>
  <si>
    <t>Servicios básicos (luz, agua, gas)</t>
  </si>
  <si>
    <t>mensual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</si>
  <si>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</si>
  <si>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</si>
  <si>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</si>
  <si>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</si>
  <si>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</si>
  <si>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</si>
  <si>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</si>
  <si>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</si>
  <si>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</si>
  <si>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</si>
  <si>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</si>
  <si>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</si>
  <si>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</si>
  <si>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</si>
  <si>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</si>
  <si>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</si>
  <si>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</si>
  <si>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</si>
  <si>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IVA</t>
  </si>
  <si>
    <t>Jornada Animal</t>
  </si>
  <si>
    <t>Maquinaria</t>
  </si>
  <si>
    <t>Otros</t>
  </si>
  <si>
    <t>Imprevistos</t>
  </si>
  <si>
    <t>COSTO TOTAL/UNIDAD/AÑO</t>
  </si>
  <si>
    <t>ESCENARIOS COSTO UNITARIO  ($/unidad)</t>
  </si>
  <si>
    <t>(*): Este valor representa el valor mìnimo de venta del producto</t>
  </si>
  <si>
    <t>PRECIO ESPERADO ($/Frasco)</t>
  </si>
  <si>
    <t>(**) Precio promedio materias primas (ajo, morron, ají y similares)</t>
  </si>
  <si>
    <t>Semestral</t>
  </si>
  <si>
    <t>Saco 25 kg</t>
  </si>
  <si>
    <t>lt</t>
  </si>
  <si>
    <t>Aceite maravilla granel</t>
  </si>
  <si>
    <t>Subtotal Mano de Obra</t>
  </si>
  <si>
    <t>$/Unidad</t>
  </si>
  <si>
    <t>Rendimiento (Unidad/año)</t>
  </si>
  <si>
    <t>Costo unitario (Unidad) (*)</t>
  </si>
  <si>
    <t>RENDIMIENTO (Frascos 350 cc/anual)</t>
  </si>
  <si>
    <t>Cantidad / Producción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</si>
</sst>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[$$-340A]#,##0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2">
    <xf numFmtId="0" fontId="0" fillId="0" borderId="0" applyNumberFormat="0" applyFill="0" applyBorder="0" applyProtection="0"/>
    <xf numFmtId="164" fontId="10" fillId="0" borderId="0" applyFont="0" applyFill="0" applyBorder="0" applyAlignment="0" applyProtection="0"/>
  </cellStyleXfs>
  <cellXfs count="134">
    <xf numFmtId="0" fontId="0" fillId="0" borderId="0" xfId="0"/>
    <xf numFmtId="0" fontId="1" fillId="2" borderId="8" xfId="0" applyFont="1" applyFill="1" applyBorder="1" applyAlignment="1">
      <alignment horizontal="justify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3" borderId="46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0" borderId="0" xfId="0" applyNumberFormat="1" applyFont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49" fontId="2" fillId="3" borderId="4" xfId="0" applyNumberFormat="1" applyFont="1" applyFill="1" applyBorder="1" applyAlignment="1">
      <alignment horizontal="justify" vertical="center" wrapText="1"/>
    </xf>
    <xf numFmtId="49" fontId="1" fillId="2" borderId="5" xfId="0" applyNumberFormat="1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  <xf numFmtId="3" fontId="1" fillId="2" borderId="5" xfId="0" applyNumberFormat="1" applyFont="1" applyFill="1" applyBorder="1" applyAlignment="1">
      <alignment horizontal="justify" vertical="center" wrapText="1"/>
    </xf>
    <xf numFmtId="49" fontId="1" fillId="2" borderId="4" xfId="0" applyNumberFormat="1" applyFont="1" applyFill="1" applyBorder="1" applyAlignment="1">
      <alignment horizontal="justify" vertical="center" wrapText="1"/>
    </xf>
    <xf numFmtId="166" fontId="1" fillId="10" borderId="5" xfId="0" applyNumberFormat="1" applyFont="1" applyFill="1" applyBorder="1" applyAlignment="1">
      <alignment horizontal="justify" vertical="center" wrapText="1"/>
    </xf>
    <xf numFmtId="166" fontId="1" fillId="2" borderId="5" xfId="0" applyNumberFormat="1" applyFont="1" applyFill="1" applyBorder="1" applyAlignment="1">
      <alignment horizontal="justify" vertical="center" wrapText="1"/>
    </xf>
    <xf numFmtId="49" fontId="1" fillId="10" borderId="5" xfId="0" applyNumberFormat="1" applyFont="1" applyFill="1" applyBorder="1" applyAlignment="1">
      <alignment horizontal="justify" vertical="center" wrapText="1"/>
    </xf>
    <xf numFmtId="17" fontId="1" fillId="2" borderId="5" xfId="0" applyNumberFormat="1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justify" vertical="center" wrapText="1"/>
    </xf>
    <xf numFmtId="14" fontId="1" fillId="2" borderId="8" xfId="0" applyNumberFormat="1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horizontal="justify" vertical="center" wrapText="1"/>
    </xf>
    <xf numFmtId="0" fontId="1" fillId="2" borderId="10" xfId="0" applyFont="1" applyFill="1" applyBorder="1" applyAlignment="1">
      <alignment horizontal="justify" vertical="center" wrapText="1"/>
    </xf>
    <xf numFmtId="49" fontId="1" fillId="2" borderId="44" xfId="0" applyNumberFormat="1" applyFont="1" applyFill="1" applyBorder="1" applyAlignment="1">
      <alignment horizontal="justify" vertical="center" wrapText="1"/>
    </xf>
    <xf numFmtId="0" fontId="1" fillId="2" borderId="44" xfId="0" applyNumberFormat="1" applyFont="1" applyFill="1" applyBorder="1" applyAlignment="1">
      <alignment horizontal="justify" vertical="center" wrapText="1"/>
    </xf>
    <xf numFmtId="166" fontId="1" fillId="2" borderId="44" xfId="0" applyNumberFormat="1" applyFont="1" applyFill="1" applyBorder="1" applyAlignment="1">
      <alignment horizontal="justify" vertical="center" wrapText="1"/>
    </xf>
    <xf numFmtId="49" fontId="1" fillId="2" borderId="45" xfId="0" applyNumberFormat="1" applyFont="1" applyFill="1" applyBorder="1" applyAlignment="1">
      <alignment horizontal="justify" vertical="center" wrapText="1"/>
    </xf>
    <xf numFmtId="0" fontId="1" fillId="2" borderId="45" xfId="0" applyNumberFormat="1" applyFont="1" applyFill="1" applyBorder="1" applyAlignment="1">
      <alignment horizontal="justify" vertical="center" wrapText="1"/>
    </xf>
    <xf numFmtId="166" fontId="1" fillId="2" borderId="45" xfId="0" applyNumberFormat="1" applyFont="1" applyFill="1" applyBorder="1" applyAlignment="1">
      <alignment horizontal="justify" vertical="center" wrapText="1"/>
    </xf>
    <xf numFmtId="166" fontId="3" fillId="3" borderId="45" xfId="0" applyNumberFormat="1" applyFont="1" applyFill="1" applyBorder="1" applyAlignment="1">
      <alignment horizontal="justify" vertical="center" wrapText="1"/>
    </xf>
    <xf numFmtId="3" fontId="1" fillId="2" borderId="10" xfId="0" applyNumberFormat="1" applyFont="1" applyFill="1" applyBorder="1" applyAlignment="1">
      <alignment horizontal="justify" vertical="center" wrapText="1"/>
    </xf>
    <xf numFmtId="3" fontId="1" fillId="2" borderId="76" xfId="0" applyNumberFormat="1" applyFont="1" applyFill="1" applyBorder="1" applyAlignment="1">
      <alignment horizontal="justify" vertical="center" wrapText="1"/>
    </xf>
    <xf numFmtId="0" fontId="1" fillId="2" borderId="45" xfId="0" applyFont="1" applyFill="1" applyBorder="1" applyAlignment="1">
      <alignment horizontal="justify" vertical="center" wrapText="1"/>
    </xf>
    <xf numFmtId="166" fontId="3" fillId="3" borderId="71" xfId="0" applyNumberFormat="1" applyFont="1" applyFill="1" applyBorder="1" applyAlignment="1">
      <alignment horizontal="justify" vertical="center" wrapText="1"/>
    </xf>
    <xf numFmtId="0" fontId="1" fillId="2" borderId="13" xfId="0" applyFont="1" applyFill="1" applyBorder="1" applyAlignment="1">
      <alignment horizontal="justify" vertical="center" wrapText="1"/>
    </xf>
    <xf numFmtId="0" fontId="1" fillId="2" borderId="14" xfId="0" applyFont="1" applyFill="1" applyBorder="1" applyAlignment="1">
      <alignment horizontal="justify" vertical="center" wrapText="1"/>
    </xf>
    <xf numFmtId="3" fontId="1" fillId="2" borderId="14" xfId="0" applyNumberFormat="1" applyFont="1" applyFill="1" applyBorder="1" applyAlignment="1">
      <alignment horizontal="justify" vertical="center" wrapText="1"/>
    </xf>
    <xf numFmtId="0" fontId="1" fillId="2" borderId="5" xfId="0" applyNumberFormat="1" applyFont="1" applyFill="1" applyBorder="1" applyAlignment="1">
      <alignment horizontal="justify" vertical="center" wrapText="1"/>
    </xf>
    <xf numFmtId="166" fontId="3" fillId="3" borderId="12" xfId="0" applyNumberFormat="1" applyFont="1" applyFill="1" applyBorder="1" applyAlignment="1">
      <alignment horizontal="justify" vertical="center" wrapText="1"/>
    </xf>
    <xf numFmtId="0" fontId="1" fillId="0" borderId="17" xfId="0" applyNumberFormat="1" applyFont="1" applyBorder="1" applyAlignment="1">
      <alignment horizontal="justify" vertical="center" wrapText="1"/>
    </xf>
    <xf numFmtId="49" fontId="1" fillId="0" borderId="45" xfId="0" applyNumberFormat="1" applyFont="1" applyFill="1" applyBorder="1" applyAlignment="1">
      <alignment horizontal="justify" vertical="center" wrapText="1"/>
    </xf>
    <xf numFmtId="0" fontId="1" fillId="0" borderId="45" xfId="0" applyNumberFormat="1" applyFont="1" applyFill="1" applyBorder="1" applyAlignment="1">
      <alignment horizontal="justify" vertical="center" wrapText="1"/>
    </xf>
    <xf numFmtId="166" fontId="1" fillId="0" borderId="45" xfId="0" applyNumberFormat="1" applyFont="1" applyFill="1" applyBorder="1" applyAlignment="1">
      <alignment horizontal="justify" vertical="center" wrapText="1"/>
    </xf>
    <xf numFmtId="49" fontId="6" fillId="10" borderId="45" xfId="0" applyNumberFormat="1" applyFont="1" applyFill="1" applyBorder="1" applyAlignment="1">
      <alignment horizontal="justify" vertical="center" wrapText="1"/>
    </xf>
    <xf numFmtId="0" fontId="6" fillId="10" borderId="45" xfId="0" applyNumberFormat="1" applyFont="1" applyFill="1" applyBorder="1" applyAlignment="1">
      <alignment horizontal="justify" vertical="center" wrapText="1"/>
    </xf>
    <xf numFmtId="166" fontId="6" fillId="10" borderId="45" xfId="0" applyNumberFormat="1" applyFont="1" applyFill="1" applyBorder="1" applyAlignment="1">
      <alignment horizontal="justify" vertical="center" wrapText="1"/>
    </xf>
    <xf numFmtId="49" fontId="7" fillId="5" borderId="72" xfId="0" applyNumberFormat="1" applyFont="1" applyFill="1" applyBorder="1" applyAlignment="1">
      <alignment horizontal="justify" vertical="center" wrapText="1"/>
    </xf>
    <xf numFmtId="0" fontId="1" fillId="2" borderId="72" xfId="0" applyFont="1" applyFill="1" applyBorder="1" applyAlignment="1">
      <alignment horizontal="justify" vertical="center" wrapText="1"/>
    </xf>
    <xf numFmtId="3" fontId="1" fillId="2" borderId="72" xfId="0" applyNumberFormat="1" applyFont="1" applyFill="1" applyBorder="1" applyAlignment="1">
      <alignment horizontal="justify" vertical="center" wrapText="1"/>
    </xf>
    <xf numFmtId="166" fontId="3" fillId="3" borderId="15" xfId="0" applyNumberFormat="1" applyFont="1" applyFill="1" applyBorder="1" applyAlignment="1">
      <alignment horizontal="justify" vertical="center" wrapText="1"/>
    </xf>
    <xf numFmtId="0" fontId="1" fillId="2" borderId="19" xfId="0" applyFont="1" applyFill="1" applyBorder="1" applyAlignment="1">
      <alignment horizontal="justify" vertical="center" wrapText="1"/>
    </xf>
    <xf numFmtId="3" fontId="1" fillId="2" borderId="19" xfId="0" applyNumberFormat="1" applyFont="1" applyFill="1" applyBorder="1" applyAlignment="1">
      <alignment horizontal="justify" vertical="center" wrapText="1"/>
    </xf>
    <xf numFmtId="166" fontId="2" fillId="5" borderId="20" xfId="0" applyNumberFormat="1" applyFont="1" applyFill="1" applyBorder="1" applyAlignment="1">
      <alignment horizontal="justify" vertical="center" wrapText="1"/>
    </xf>
    <xf numFmtId="166" fontId="2" fillId="3" borderId="21" xfId="0" applyNumberFormat="1" applyFont="1" applyFill="1" applyBorder="1" applyAlignment="1">
      <alignment horizontal="justify" vertical="center" wrapText="1"/>
    </xf>
    <xf numFmtId="166" fontId="2" fillId="5" borderId="21" xfId="0" applyNumberFormat="1" applyFont="1" applyFill="1" applyBorder="1" applyAlignment="1">
      <alignment horizontal="justify" vertical="center" wrapText="1"/>
    </xf>
    <xf numFmtId="166" fontId="2" fillId="6" borderId="22" xfId="0" applyNumberFormat="1" applyFont="1" applyFill="1" applyBorder="1" applyAlignment="1">
      <alignment horizontal="justify" vertical="center" wrapText="1"/>
    </xf>
    <xf numFmtId="49" fontId="1" fillId="2" borderId="17" xfId="0" applyNumberFormat="1" applyFont="1" applyFill="1" applyBorder="1" applyAlignment="1">
      <alignment horizontal="justify" vertical="center" wrapText="1"/>
    </xf>
    <xf numFmtId="0" fontId="2" fillId="2" borderId="17" xfId="0" applyFont="1" applyFill="1" applyBorder="1" applyAlignment="1">
      <alignment horizontal="justify" vertical="center" wrapText="1"/>
    </xf>
    <xf numFmtId="165" fontId="2" fillId="2" borderId="17" xfId="0" applyNumberFormat="1" applyFont="1" applyFill="1" applyBorder="1" applyAlignment="1">
      <alignment horizontal="justify" vertical="center" wrapText="1"/>
    </xf>
    <xf numFmtId="0" fontId="1" fillId="2" borderId="17" xfId="0" applyFont="1" applyFill="1" applyBorder="1" applyAlignment="1">
      <alignment horizontal="justify" vertical="center" wrapText="1"/>
    </xf>
    <xf numFmtId="0" fontId="1" fillId="7" borderId="17" xfId="0" applyFont="1" applyFill="1" applyBorder="1" applyAlignment="1">
      <alignment horizontal="justify" vertical="center" wrapText="1"/>
    </xf>
    <xf numFmtId="49" fontId="5" fillId="8" borderId="23" xfId="0" applyNumberFormat="1" applyFont="1" applyFill="1" applyBorder="1" applyAlignment="1">
      <alignment horizontal="justify" vertical="center" wrapText="1"/>
    </xf>
    <xf numFmtId="49" fontId="5" fillId="8" borderId="18" xfId="0" applyNumberFormat="1" applyFont="1" applyFill="1" applyBorder="1" applyAlignment="1">
      <alignment horizontal="justify" vertical="center" wrapText="1"/>
    </xf>
    <xf numFmtId="49" fontId="1" fillId="8" borderId="24" xfId="0" applyNumberFormat="1" applyFont="1" applyFill="1" applyBorder="1" applyAlignment="1">
      <alignment horizontal="justify" vertical="center" wrapText="1"/>
    </xf>
    <xf numFmtId="49" fontId="5" fillId="2" borderId="25" xfId="0" applyNumberFormat="1" applyFont="1" applyFill="1" applyBorder="1" applyAlignment="1">
      <alignment horizontal="justify" vertical="center" wrapText="1"/>
    </xf>
    <xf numFmtId="9" fontId="1" fillId="2" borderId="26" xfId="0" applyNumberFormat="1" applyFont="1" applyFill="1" applyBorder="1" applyAlignment="1">
      <alignment horizontal="justify" vertical="center" wrapText="1"/>
    </xf>
    <xf numFmtId="0" fontId="2" fillId="7" borderId="17" xfId="0" applyFont="1" applyFill="1" applyBorder="1" applyAlignment="1">
      <alignment horizontal="justify" vertical="center" wrapText="1"/>
    </xf>
    <xf numFmtId="49" fontId="5" fillId="8" borderId="27" xfId="0" applyNumberFormat="1" applyFont="1" applyFill="1" applyBorder="1" applyAlignment="1">
      <alignment horizontal="justify" vertical="center" wrapText="1"/>
    </xf>
    <xf numFmtId="166" fontId="5" fillId="8" borderId="28" xfId="0" applyNumberFormat="1" applyFont="1" applyFill="1" applyBorder="1" applyAlignment="1">
      <alignment horizontal="justify" vertical="center" wrapText="1"/>
    </xf>
    <xf numFmtId="9" fontId="5" fillId="8" borderId="29" xfId="0" applyNumberFormat="1" applyFont="1" applyFill="1" applyBorder="1" applyAlignment="1">
      <alignment horizontal="justify" vertical="center" wrapText="1"/>
    </xf>
    <xf numFmtId="0" fontId="2" fillId="7" borderId="16" xfId="0" applyFont="1" applyFill="1" applyBorder="1" applyAlignment="1">
      <alignment horizontal="justify" vertical="center" wrapText="1"/>
    </xf>
    <xf numFmtId="49" fontId="5" fillId="8" borderId="41" xfId="0" applyNumberFormat="1" applyFont="1" applyFill="1" applyBorder="1" applyAlignment="1">
      <alignment horizontal="justify" vertical="center" wrapText="1"/>
    </xf>
    <xf numFmtId="164" fontId="5" fillId="8" borderId="42" xfId="1" applyFont="1" applyFill="1" applyBorder="1" applyAlignment="1">
      <alignment horizontal="justify" vertical="center" wrapText="1"/>
    </xf>
    <xf numFmtId="164" fontId="5" fillId="8" borderId="43" xfId="1" applyFont="1" applyFill="1" applyBorder="1" applyAlignment="1">
      <alignment horizontal="justify" vertical="center" wrapText="1"/>
    </xf>
    <xf numFmtId="0" fontId="5" fillId="7" borderId="17" xfId="0" applyFont="1" applyFill="1" applyBorder="1" applyAlignment="1">
      <alignment horizontal="justify" vertical="center" wrapText="1"/>
    </xf>
    <xf numFmtId="165" fontId="5" fillId="2" borderId="17" xfId="0" applyNumberFormat="1" applyFont="1" applyFill="1" applyBorder="1" applyAlignment="1">
      <alignment horizontal="justify" vertical="center" wrapText="1"/>
    </xf>
    <xf numFmtId="166" fontId="5" fillId="8" borderId="28" xfId="1" applyNumberFormat="1" applyFont="1" applyFill="1" applyBorder="1" applyAlignment="1">
      <alignment horizontal="justify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justify" vertical="center" wrapText="1"/>
    </xf>
    <xf numFmtId="49" fontId="2" fillId="5" borderId="66" xfId="0" applyNumberFormat="1" applyFont="1" applyFill="1" applyBorder="1" applyAlignment="1">
      <alignment horizontal="justify" vertical="center" wrapText="1"/>
    </xf>
    <xf numFmtId="49" fontId="2" fillId="5" borderId="54" xfId="0" applyNumberFormat="1" applyFont="1" applyFill="1" applyBorder="1" applyAlignment="1">
      <alignment horizontal="justify" vertical="center" wrapText="1"/>
    </xf>
    <xf numFmtId="49" fontId="2" fillId="5" borderId="55" xfId="0" applyNumberFormat="1" applyFont="1" applyFill="1" applyBorder="1" applyAlignment="1">
      <alignment horizontal="justify" vertical="center" wrapText="1"/>
    </xf>
    <xf numFmtId="49" fontId="2" fillId="5" borderId="67" xfId="0" applyNumberFormat="1" applyFont="1" applyFill="1" applyBorder="1" applyAlignment="1">
      <alignment horizontal="justify" vertical="center" wrapText="1"/>
    </xf>
    <xf numFmtId="49" fontId="2" fillId="5" borderId="68" xfId="0" applyNumberFormat="1" applyFont="1" applyFill="1" applyBorder="1" applyAlignment="1">
      <alignment horizontal="justify" vertical="center" wrapText="1"/>
    </xf>
    <xf numFmtId="49" fontId="2" fillId="5" borderId="69" xfId="0" applyNumberFormat="1" applyFont="1" applyFill="1" applyBorder="1" applyAlignment="1">
      <alignment horizontal="justify" vertical="center" wrapText="1"/>
    </xf>
    <xf numFmtId="49" fontId="2" fillId="3" borderId="66" xfId="0" applyNumberFormat="1" applyFont="1" applyFill="1" applyBorder="1" applyAlignment="1">
      <alignment horizontal="justify" vertical="center" wrapText="1"/>
    </xf>
    <xf numFmtId="49" fontId="2" fillId="3" borderId="54" xfId="0" applyNumberFormat="1" applyFont="1" applyFill="1" applyBorder="1" applyAlignment="1">
      <alignment horizontal="justify" vertical="center" wrapText="1"/>
    </xf>
    <xf numFmtId="49" fontId="2" fillId="3" borderId="55" xfId="0" applyNumberFormat="1" applyFont="1" applyFill="1" applyBorder="1" applyAlignment="1">
      <alignment horizontal="justify" vertical="center" wrapText="1"/>
    </xf>
    <xf numFmtId="49" fontId="3" fillId="3" borderId="59" xfId="0" applyNumberFormat="1" applyFont="1" applyFill="1" applyBorder="1" applyAlignment="1">
      <alignment horizontal="justify" vertical="center" wrapText="1"/>
    </xf>
    <xf numFmtId="49" fontId="3" fillId="3" borderId="60" xfId="0" applyNumberFormat="1" applyFont="1" applyFill="1" applyBorder="1" applyAlignment="1">
      <alignment horizontal="justify" vertical="center" wrapText="1"/>
    </xf>
    <xf numFmtId="49" fontId="3" fillId="3" borderId="62" xfId="0" applyNumberFormat="1" applyFont="1" applyFill="1" applyBorder="1" applyAlignment="1">
      <alignment horizontal="justify" vertical="center" wrapText="1"/>
    </xf>
    <xf numFmtId="49" fontId="2" fillId="5" borderId="59" xfId="0" applyNumberFormat="1" applyFont="1" applyFill="1" applyBorder="1" applyAlignment="1">
      <alignment horizontal="justify" vertical="center" wrapText="1"/>
    </xf>
    <xf numFmtId="49" fontId="2" fillId="5" borderId="60" xfId="0" applyNumberFormat="1" applyFont="1" applyFill="1" applyBorder="1" applyAlignment="1">
      <alignment horizontal="justify" vertical="center" wrapText="1"/>
    </xf>
    <xf numFmtId="49" fontId="2" fillId="5" borderId="61" xfId="0" applyNumberFormat="1" applyFont="1" applyFill="1" applyBorder="1" applyAlignment="1">
      <alignment horizontal="justify" vertical="center" wrapText="1"/>
    </xf>
    <xf numFmtId="49" fontId="2" fillId="5" borderId="63" xfId="0" applyNumberFormat="1" applyFont="1" applyFill="1" applyBorder="1" applyAlignment="1">
      <alignment horizontal="justify" vertical="center" wrapText="1"/>
    </xf>
    <xf numFmtId="49" fontId="2" fillId="5" borderId="64" xfId="0" applyNumberFormat="1" applyFont="1" applyFill="1" applyBorder="1" applyAlignment="1">
      <alignment horizontal="justify" vertical="center" wrapText="1"/>
    </xf>
    <xf numFmtId="49" fontId="2" fillId="5" borderId="65" xfId="0" applyNumberFormat="1" applyFont="1" applyFill="1" applyBorder="1" applyAlignment="1">
      <alignment horizontal="justify" vertical="center" wrapText="1"/>
    </xf>
    <xf numFmtId="49" fontId="1" fillId="2" borderId="36" xfId="0" applyNumberFormat="1" applyFont="1" applyFill="1" applyBorder="1" applyAlignment="1">
      <alignment horizontal="justify" vertical="center" wrapText="1"/>
    </xf>
    <xf numFmtId="49" fontId="1" fillId="2" borderId="17" xfId="0" applyNumberFormat="1" applyFont="1" applyFill="1" applyBorder="1" applyAlignment="1">
      <alignment horizontal="justify" vertical="center" wrapText="1"/>
    </xf>
    <xf numFmtId="49" fontId="1" fillId="2" borderId="37" xfId="0" applyNumberFormat="1" applyFont="1" applyFill="1" applyBorder="1" applyAlignment="1">
      <alignment horizontal="justify" vertical="center" wrapText="1"/>
    </xf>
    <xf numFmtId="49" fontId="1" fillId="2" borderId="38" xfId="0" applyNumberFormat="1" applyFont="1" applyFill="1" applyBorder="1" applyAlignment="1">
      <alignment horizontal="justify" vertical="center" wrapText="1"/>
    </xf>
    <xf numFmtId="49" fontId="1" fillId="2" borderId="39" xfId="0" applyNumberFormat="1" applyFont="1" applyFill="1" applyBorder="1" applyAlignment="1">
      <alignment horizontal="justify" vertical="center" wrapText="1"/>
    </xf>
    <xf numFmtId="49" fontId="1" fillId="2" borderId="40" xfId="0" applyNumberFormat="1" applyFont="1" applyFill="1" applyBorder="1" applyAlignment="1">
      <alignment horizontal="justify" vertical="center" wrapText="1"/>
    </xf>
    <xf numFmtId="49" fontId="5" fillId="2" borderId="33" xfId="0" applyNumberFormat="1" applyFont="1" applyFill="1" applyBorder="1" applyAlignment="1">
      <alignment horizontal="justify" vertical="center" wrapText="1"/>
    </xf>
    <xf numFmtId="49" fontId="5" fillId="2" borderId="34" xfId="0" applyNumberFormat="1" applyFont="1" applyFill="1" applyBorder="1" applyAlignment="1">
      <alignment horizontal="justify" vertical="center" wrapText="1"/>
    </xf>
    <xf numFmtId="49" fontId="5" fillId="2" borderId="35" xfId="0" applyNumberFormat="1" applyFont="1" applyFill="1" applyBorder="1" applyAlignment="1">
      <alignment horizontal="justify" vertical="center" wrapText="1"/>
    </xf>
    <xf numFmtId="49" fontId="1" fillId="2" borderId="34" xfId="0" applyNumberFormat="1" applyFont="1" applyFill="1" applyBorder="1" applyAlignment="1">
      <alignment horizontal="justify" vertical="center" wrapText="1"/>
    </xf>
    <xf numFmtId="49" fontId="7" fillId="9" borderId="49" xfId="0" applyNumberFormat="1" applyFont="1" applyFill="1" applyBorder="1" applyAlignment="1">
      <alignment horizontal="justify" vertical="center" wrapText="1"/>
    </xf>
    <xf numFmtId="49" fontId="7" fillId="9" borderId="39" xfId="0" applyNumberFormat="1" applyFont="1" applyFill="1" applyBorder="1" applyAlignment="1">
      <alignment horizontal="justify" vertical="center" wrapText="1"/>
    </xf>
    <xf numFmtId="49" fontId="7" fillId="9" borderId="50" xfId="0" applyNumberFormat="1" applyFont="1" applyFill="1" applyBorder="1" applyAlignment="1">
      <alignment horizontal="justify" vertical="center" wrapText="1"/>
    </xf>
    <xf numFmtId="49" fontId="7" fillId="9" borderId="30" xfId="0" applyNumberFormat="1" applyFont="1" applyFill="1" applyBorder="1" applyAlignment="1">
      <alignment horizontal="justify" vertical="center" wrapText="1"/>
    </xf>
    <xf numFmtId="49" fontId="7" fillId="9" borderId="31" xfId="0" applyNumberFormat="1" applyFont="1" applyFill="1" applyBorder="1" applyAlignment="1">
      <alignment horizontal="justify" vertical="center" wrapText="1"/>
    </xf>
    <xf numFmtId="49" fontId="7" fillId="9" borderId="32" xfId="0" applyNumberFormat="1" applyFont="1" applyFill="1" applyBorder="1" applyAlignment="1">
      <alignment horizontal="justify" vertical="center" wrapText="1"/>
    </xf>
    <xf numFmtId="49" fontId="1" fillId="2" borderId="5" xfId="0" applyNumberFormat="1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  <xf numFmtId="49" fontId="2" fillId="3" borderId="5" xfId="0" applyNumberFormat="1" applyFont="1" applyFill="1" applyBorder="1" applyAlignment="1">
      <alignment horizontal="justify" vertical="center" wrapText="1"/>
    </xf>
    <xf numFmtId="0" fontId="2" fillId="4" borderId="5" xfId="0" applyFont="1" applyFill="1" applyBorder="1" applyAlignment="1">
      <alignment horizontal="justify" vertical="center" wrapText="1"/>
    </xf>
    <xf numFmtId="49" fontId="1" fillId="2" borderId="47" xfId="0" applyNumberFormat="1" applyFont="1" applyFill="1" applyBorder="1" applyAlignment="1">
      <alignment horizontal="justify" vertical="center" wrapText="1"/>
    </xf>
    <xf numFmtId="49" fontId="1" fillId="2" borderId="48" xfId="0" applyNumberFormat="1" applyFont="1" applyFill="1" applyBorder="1" applyAlignment="1">
      <alignment horizontal="justify" vertical="center" wrapText="1"/>
    </xf>
    <xf numFmtId="49" fontId="4" fillId="3" borderId="5" xfId="0" applyNumberFormat="1" applyFont="1" applyFill="1" applyBorder="1" applyAlignment="1">
      <alignment horizontal="justify" vertical="center" wrapText="1"/>
    </xf>
    <xf numFmtId="0" fontId="4" fillId="4" borderId="5" xfId="0" applyFont="1" applyFill="1" applyBorder="1" applyAlignment="1">
      <alignment horizontal="justify" vertical="center" wrapText="1"/>
    </xf>
    <xf numFmtId="49" fontId="5" fillId="0" borderId="73" xfId="0" applyNumberFormat="1" applyFont="1" applyFill="1" applyBorder="1" applyAlignment="1">
      <alignment horizontal="justify" vertical="center" wrapText="1"/>
    </xf>
    <xf numFmtId="49" fontId="5" fillId="0" borderId="74" xfId="0" applyNumberFormat="1" applyFont="1" applyFill="1" applyBorder="1" applyAlignment="1">
      <alignment horizontal="justify" vertical="center" wrapText="1"/>
    </xf>
    <xf numFmtId="49" fontId="5" fillId="0" borderId="75" xfId="0" applyNumberFormat="1" applyFont="1" applyFill="1" applyBorder="1" applyAlignment="1">
      <alignment horizontal="justify" vertical="center" wrapText="1"/>
    </xf>
    <xf numFmtId="49" fontId="2" fillId="5" borderId="51" xfId="0" applyNumberFormat="1" applyFont="1" applyFill="1" applyBorder="1" applyAlignment="1">
      <alignment horizontal="justify" vertical="center" wrapText="1"/>
    </xf>
    <xf numFmtId="49" fontId="2" fillId="5" borderId="52" xfId="0" applyNumberFormat="1" applyFont="1" applyFill="1" applyBorder="1" applyAlignment="1">
      <alignment horizontal="justify" vertical="center" wrapText="1"/>
    </xf>
    <xf numFmtId="49" fontId="2" fillId="5" borderId="53" xfId="0" applyNumberFormat="1" applyFont="1" applyFill="1" applyBorder="1" applyAlignment="1">
      <alignment horizontal="justify" vertical="center" wrapText="1"/>
    </xf>
    <xf numFmtId="49" fontId="3" fillId="3" borderId="70" xfId="0" applyNumberFormat="1" applyFont="1" applyFill="1" applyBorder="1" applyAlignment="1">
      <alignment horizontal="justify" vertical="center" wrapText="1"/>
    </xf>
    <xf numFmtId="49" fontId="3" fillId="3" borderId="52" xfId="0" applyNumberFormat="1" applyFont="1" applyFill="1" applyBorder="1" applyAlignment="1">
      <alignment horizontal="justify" vertical="center" wrapText="1"/>
    </xf>
    <xf numFmtId="49" fontId="3" fillId="3" borderId="56" xfId="0" applyNumberFormat="1" applyFont="1" applyFill="1" applyBorder="1" applyAlignment="1">
      <alignment horizontal="justify" vertical="center" wrapText="1"/>
    </xf>
    <xf numFmtId="49" fontId="3" fillId="3" borderId="57" xfId="0" applyNumberFormat="1" applyFont="1" applyFill="1" applyBorder="1" applyAlignment="1">
      <alignment horizontal="justify" vertical="center" wrapText="1"/>
    </xf>
    <xf numFmtId="49" fontId="3" fillId="3" borderId="58" xfId="0" applyNumberFormat="1" applyFont="1" applyFill="1" applyBorder="1" applyAlignment="1">
      <alignment horizontal="justify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1313190</xdr:colOff>
      <xdr:row>6</xdr:row>
      <xdr:rowOff>19050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56640" cy="1162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83"/>
  <sheetViews>
    <sheetView showGridLines="0" tabSelected="1" topLeftCell="A4" zoomScaleNormal="100" zoomScaleSheetLayoutView="100" workbookViewId="0">
      <selection activeCell="I48" sqref="I48"/>
    </sheetView>
  </sheetViews>
  <sheetFormatPr baseColWidth="10" defaultColWidth="10.85546875" defaultRowHeight="11.25" customHeight="1" x14ac:dyDescent="0.25"/>
  <cols>
    <col min="1" max="1" width="18.42578125" style="6" customWidth="1"/>
    <col min="2" max="2" width="15.7109375" style="6" customWidth="1"/>
    <col min="3" max="3" width="9.42578125" style="6" customWidth="1"/>
    <col min="4" max="4" width="16.5703125" style="6" customWidth="1"/>
    <col min="5" max="5" width="11" style="6" customWidth="1"/>
    <col min="6" max="6" width="19.85546875" style="6" customWidth="1"/>
    <col min="7" max="254" width="10.85546875" style="6" customWidth="1"/>
    <col min="255" max="16384" width="10.85546875" style="7"/>
  </cols>
  <sheetData>
    <row r="1" spans="1:6" ht="15" customHeight="1" x14ac:dyDescent="0.25">
      <c r="A1" s="5"/>
      <c r="B1" s="5"/>
      <c r="C1" s="5"/>
      <c r="D1" s="5"/>
      <c r="E1" s="5"/>
      <c r="F1" s="5"/>
    </row>
    <row r="2" spans="1:6" ht="15" customHeight="1" x14ac:dyDescent="0.25">
      <c r="A2" s="5"/>
      <c r="B2" s="5"/>
      <c r="C2" s="5"/>
      <c r="D2" s="5"/>
      <c r="E2" s="5"/>
      <c r="F2" s="5"/>
    </row>
    <row r="3" spans="1:6" ht="15" customHeight="1" x14ac:dyDescent="0.25">
      <c r="A3" s="5"/>
      <c r="B3" s="5"/>
      <c r="C3" s="5"/>
      <c r="D3" s="5"/>
      <c r="E3" s="5"/>
      <c r="F3" s="5"/>
    </row>
    <row r="4" spans="1:6" ht="15" customHeight="1" x14ac:dyDescent="0.25">
      <c r="A4" s="5"/>
      <c r="B4" s="5"/>
      <c r="C4" s="5"/>
      <c r="D4" s="5"/>
      <c r="E4" s="5"/>
      <c r="F4" s="5"/>
    </row>
    <row r="5" spans="1:6" ht="15" customHeight="1" x14ac:dyDescent="0.25">
      <c r="A5" s="5"/>
      <c r="B5" s="5"/>
      <c r="C5" s="5"/>
      <c r="D5" s="5"/>
      <c r="E5" s="5"/>
      <c r="F5" s="5"/>
    </row>
    <row r="6" spans="1:6" ht="15" customHeight="1" x14ac:dyDescent="0.25">
      <c r="A6" s="5"/>
      <c r="B6" s="5"/>
      <c r="C6" s="5"/>
      <c r="D6" s="5"/>
      <c r="E6" s="5"/>
      <c r="F6" s="5"/>
    </row>
    <row r="7" spans="1:6" ht="15" customHeight="1" x14ac:dyDescent="0.25">
      <c r="A7" s="8"/>
      <c r="B7" s="9"/>
      <c r="C7" s="5"/>
      <c r="D7" s="9"/>
      <c r="E7" s="9"/>
      <c r="F7" s="9"/>
    </row>
    <row r="8" spans="1:6" ht="25.5" x14ac:dyDescent="0.25">
      <c r="A8" s="10" t="s">
        <v>0</v>
      </c>
      <c r="B8" s="11" t="s">
        <v>1</v>
      </c>
      <c r="C8" s="12"/>
      <c r="D8" s="117" t="s">
        <v>95</v>
      </c>
      <c r="E8" s="118"/>
      <c r="F8" s="13">
        <v>3500</v>
      </c>
    </row>
    <row r="9" spans="1:6" ht="25.5" x14ac:dyDescent="0.25">
      <c r="A9" s="14" t="s">
        <v>2</v>
      </c>
      <c r="B9" s="11" t="s">
        <v>3</v>
      </c>
      <c r="C9" s="12"/>
      <c r="D9" s="115" t="s">
        <v>4</v>
      </c>
      <c r="E9" s="116"/>
      <c r="F9" s="11" t="s">
        <v>5</v>
      </c>
    </row>
    <row r="10" spans="1:6" ht="12.75" x14ac:dyDescent="0.25">
      <c r="A10" s="14" t="s">
        <v>6</v>
      </c>
      <c r="B10" s="11" t="s">
        <v>7</v>
      </c>
      <c r="C10" s="12"/>
      <c r="D10" s="115" t="s">
        <v>85</v>
      </c>
      <c r="E10" s="116"/>
      <c r="F10" s="15">
        <v>2200</v>
      </c>
    </row>
    <row r="11" spans="1:6" ht="11.25" customHeight="1" x14ac:dyDescent="0.25">
      <c r="A11" s="14" t="s">
        <v>8</v>
      </c>
      <c r="B11" s="11" t="s">
        <v>9</v>
      </c>
      <c r="C11" s="12"/>
      <c r="D11" s="119" t="s">
        <v>10</v>
      </c>
      <c r="E11" s="120"/>
      <c r="F11" s="16">
        <f>(F8*F10)</f>
        <v>7700000</v>
      </c>
    </row>
    <row r="12" spans="1:6" ht="12.75" x14ac:dyDescent="0.25">
      <c r="A12" s="14" t="s">
        <v>11</v>
      </c>
      <c r="B12" s="11" t="s">
        <v>12</v>
      </c>
      <c r="C12" s="12"/>
      <c r="D12" s="115" t="s">
        <v>13</v>
      </c>
      <c r="E12" s="116"/>
      <c r="F12" s="11" t="s">
        <v>14</v>
      </c>
    </row>
    <row r="13" spans="1:6" ht="25.5" x14ac:dyDescent="0.25">
      <c r="A13" s="14" t="s">
        <v>15</v>
      </c>
      <c r="B13" s="17" t="s">
        <v>16</v>
      </c>
      <c r="C13" s="12"/>
      <c r="D13" s="115" t="s">
        <v>17</v>
      </c>
      <c r="E13" s="116"/>
      <c r="F13" s="11" t="s">
        <v>5</v>
      </c>
    </row>
    <row r="14" spans="1:6" ht="12.75" x14ac:dyDescent="0.25">
      <c r="A14" s="14" t="s">
        <v>18</v>
      </c>
      <c r="B14" s="18">
        <v>45014</v>
      </c>
      <c r="C14" s="12"/>
      <c r="D14" s="115" t="s">
        <v>19</v>
      </c>
      <c r="E14" s="116"/>
      <c r="F14" s="11" t="s">
        <v>20</v>
      </c>
    </row>
    <row r="15" spans="1:6" ht="12" customHeight="1" x14ac:dyDescent="0.25">
      <c r="A15" s="19"/>
      <c r="B15" s="20"/>
      <c r="C15" s="9"/>
      <c r="D15" s="1"/>
      <c r="E15" s="1"/>
      <c r="F15" s="1"/>
    </row>
    <row r="16" spans="1:6" ht="12" customHeight="1" x14ac:dyDescent="0.25">
      <c r="A16" s="121" t="s">
        <v>21</v>
      </c>
      <c r="B16" s="122"/>
      <c r="C16" s="122"/>
      <c r="D16" s="122"/>
      <c r="E16" s="122"/>
      <c r="F16" s="122"/>
    </row>
    <row r="17" spans="1:254" ht="12" customHeight="1" x14ac:dyDescent="0.25">
      <c r="A17" s="21"/>
      <c r="B17" s="22"/>
      <c r="C17" s="22"/>
      <c r="D17" s="22"/>
      <c r="E17" s="22"/>
      <c r="F17" s="22"/>
    </row>
    <row r="18" spans="1:254" ht="12" customHeight="1" x14ac:dyDescent="0.25">
      <c r="A18" s="126" t="s">
        <v>22</v>
      </c>
      <c r="B18" s="127"/>
      <c r="C18" s="127"/>
      <c r="D18" s="127"/>
      <c r="E18" s="127"/>
      <c r="F18" s="128"/>
    </row>
    <row r="19" spans="1:254" s="78" customFormat="1" ht="24" customHeight="1" x14ac:dyDescent="0.25">
      <c r="A19" s="2" t="s">
        <v>23</v>
      </c>
      <c r="B19" s="2" t="s">
        <v>24</v>
      </c>
      <c r="C19" s="2" t="s">
        <v>25</v>
      </c>
      <c r="D19" s="2" t="s">
        <v>26</v>
      </c>
      <c r="E19" s="2" t="s">
        <v>27</v>
      </c>
      <c r="F19" s="2" t="s">
        <v>28</v>
      </c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  <c r="CZ19" s="77"/>
      <c r="DA19" s="77"/>
      <c r="DB19" s="77"/>
      <c r="DC19" s="77"/>
      <c r="DD19" s="77"/>
      <c r="DE19" s="77"/>
      <c r="DF19" s="77"/>
      <c r="DG19" s="77"/>
      <c r="DH19" s="77"/>
      <c r="DI19" s="77"/>
      <c r="DJ19" s="77"/>
      <c r="DK19" s="77"/>
      <c r="DL19" s="77"/>
      <c r="DM19" s="77"/>
      <c r="DN19" s="77"/>
      <c r="DO19" s="77"/>
      <c r="DP19" s="77"/>
      <c r="DQ19" s="77"/>
      <c r="DR19" s="77"/>
      <c r="DS19" s="77"/>
      <c r="DT19" s="77"/>
      <c r="DU19" s="77"/>
      <c r="DV19" s="77"/>
      <c r="DW19" s="77"/>
      <c r="DX19" s="77"/>
      <c r="DY19" s="77"/>
      <c r="DZ19" s="77"/>
      <c r="EA19" s="77"/>
      <c r="EB19" s="77"/>
      <c r="EC19" s="77"/>
      <c r="ED19" s="77"/>
      <c r="EE19" s="77"/>
      <c r="EF19" s="77"/>
      <c r="EG19" s="77"/>
      <c r="EH19" s="77"/>
      <c r="EI19" s="77"/>
      <c r="EJ19" s="77"/>
      <c r="EK19" s="77"/>
      <c r="EL19" s="77"/>
      <c r="EM19" s="77"/>
      <c r="EN19" s="77"/>
      <c r="EO19" s="77"/>
      <c r="EP19" s="77"/>
      <c r="EQ19" s="77"/>
      <c r="ER19" s="77"/>
      <c r="ES19" s="77"/>
      <c r="ET19" s="77"/>
      <c r="EU19" s="77"/>
      <c r="EV19" s="77"/>
      <c r="EW19" s="77"/>
      <c r="EX19" s="77"/>
      <c r="EY19" s="77"/>
      <c r="EZ19" s="77"/>
      <c r="FA19" s="77"/>
      <c r="FB19" s="77"/>
      <c r="FC19" s="77"/>
      <c r="FD19" s="77"/>
      <c r="FE19" s="77"/>
      <c r="FF19" s="77"/>
      <c r="FG19" s="77"/>
      <c r="FH19" s="77"/>
      <c r="FI19" s="77"/>
      <c r="FJ19" s="77"/>
      <c r="FK19" s="77"/>
      <c r="FL19" s="77"/>
      <c r="FM19" s="77"/>
      <c r="FN19" s="77"/>
      <c r="FO19" s="77"/>
      <c r="FP19" s="77"/>
      <c r="FQ19" s="77"/>
      <c r="FR19" s="77"/>
      <c r="FS19" s="77"/>
      <c r="FT19" s="77"/>
      <c r="FU19" s="77"/>
      <c r="FV19" s="77"/>
      <c r="FW19" s="77"/>
      <c r="FX19" s="77"/>
      <c r="FY19" s="77"/>
      <c r="FZ19" s="77"/>
      <c r="GA19" s="77"/>
      <c r="GB19" s="77"/>
      <c r="GC19" s="77"/>
      <c r="GD19" s="77"/>
      <c r="GE19" s="77"/>
      <c r="GF19" s="77"/>
      <c r="GG19" s="77"/>
      <c r="GH19" s="77"/>
      <c r="GI19" s="77"/>
      <c r="GJ19" s="77"/>
      <c r="GK19" s="77"/>
      <c r="GL19" s="77"/>
      <c r="GM19" s="77"/>
      <c r="GN19" s="77"/>
      <c r="GO19" s="77"/>
      <c r="GP19" s="77"/>
      <c r="GQ19" s="77"/>
      <c r="GR19" s="77"/>
      <c r="GS19" s="77"/>
      <c r="GT19" s="77"/>
      <c r="GU19" s="77"/>
      <c r="GV19" s="77"/>
      <c r="GW19" s="77"/>
      <c r="GX19" s="77"/>
      <c r="GY19" s="77"/>
      <c r="GZ19" s="77"/>
      <c r="HA19" s="77"/>
      <c r="HB19" s="77"/>
      <c r="HC19" s="77"/>
      <c r="HD19" s="77"/>
      <c r="HE19" s="77"/>
      <c r="HF19" s="77"/>
      <c r="HG19" s="77"/>
      <c r="HH19" s="77"/>
      <c r="HI19" s="77"/>
      <c r="HJ19" s="77"/>
      <c r="HK19" s="77"/>
      <c r="HL19" s="77"/>
      <c r="HM19" s="77"/>
      <c r="HN19" s="77"/>
      <c r="HO19" s="77"/>
      <c r="HP19" s="77"/>
      <c r="HQ19" s="77"/>
      <c r="HR19" s="77"/>
      <c r="HS19" s="77"/>
      <c r="HT19" s="77"/>
      <c r="HU19" s="77"/>
      <c r="HV19" s="77"/>
      <c r="HW19" s="77"/>
      <c r="HX19" s="77"/>
      <c r="HY19" s="77"/>
      <c r="HZ19" s="77"/>
      <c r="IA19" s="77"/>
      <c r="IB19" s="77"/>
      <c r="IC19" s="77"/>
      <c r="ID19" s="77"/>
      <c r="IE19" s="77"/>
      <c r="IF19" s="77"/>
      <c r="IG19" s="77"/>
      <c r="IH19" s="77"/>
      <c r="II19" s="77"/>
      <c r="IJ19" s="77"/>
      <c r="IK19" s="77"/>
      <c r="IL19" s="77"/>
      <c r="IM19" s="77"/>
      <c r="IN19" s="77"/>
      <c r="IO19" s="77"/>
      <c r="IP19" s="77"/>
      <c r="IQ19" s="77"/>
      <c r="IR19" s="77"/>
      <c r="IS19" s="77"/>
      <c r="IT19" s="77"/>
    </row>
    <row r="20" spans="1:254" ht="12.75" x14ac:dyDescent="0.25">
      <c r="A20" s="23" t="s">
        <v>29</v>
      </c>
      <c r="B20" s="23" t="s">
        <v>30</v>
      </c>
      <c r="C20" s="24">
        <v>20</v>
      </c>
      <c r="D20" s="23" t="s">
        <v>5</v>
      </c>
      <c r="E20" s="25">
        <v>25000</v>
      </c>
      <c r="F20" s="25">
        <f>(C20*E20)</f>
        <v>500000</v>
      </c>
    </row>
    <row r="21" spans="1:254" ht="12.75" x14ac:dyDescent="0.25">
      <c r="A21" s="26" t="s">
        <v>32</v>
      </c>
      <c r="B21" s="26" t="s">
        <v>30</v>
      </c>
      <c r="C21" s="27">
        <v>2</v>
      </c>
      <c r="D21" s="26" t="s">
        <v>87</v>
      </c>
      <c r="E21" s="28">
        <v>25000</v>
      </c>
      <c r="F21" s="25">
        <f>(C21*E21)</f>
        <v>50000</v>
      </c>
    </row>
    <row r="22" spans="1:254" ht="12.75" customHeight="1" x14ac:dyDescent="0.25">
      <c r="A22" s="129" t="s">
        <v>91</v>
      </c>
      <c r="B22" s="130"/>
      <c r="C22" s="130"/>
      <c r="D22" s="130"/>
      <c r="E22" s="130"/>
      <c r="F22" s="29">
        <f>SUM(F20:F21)</f>
        <v>550000</v>
      </c>
    </row>
    <row r="23" spans="1:254" ht="12" customHeight="1" x14ac:dyDescent="0.25">
      <c r="A23" s="21"/>
      <c r="B23" s="22"/>
      <c r="C23" s="22"/>
      <c r="D23" s="22"/>
      <c r="E23" s="30"/>
      <c r="F23" s="31"/>
    </row>
    <row r="24" spans="1:254" ht="12" customHeight="1" x14ac:dyDescent="0.25">
      <c r="A24" s="93" t="s">
        <v>33</v>
      </c>
      <c r="B24" s="94"/>
      <c r="C24" s="94"/>
      <c r="D24" s="94"/>
      <c r="E24" s="94"/>
      <c r="F24" s="95"/>
    </row>
    <row r="25" spans="1:254" s="78" customFormat="1" ht="24" customHeight="1" x14ac:dyDescent="0.25">
      <c r="A25" s="3" t="s">
        <v>23</v>
      </c>
      <c r="B25" s="3" t="s">
        <v>24</v>
      </c>
      <c r="C25" s="3" t="s">
        <v>25</v>
      </c>
      <c r="D25" s="3" t="s">
        <v>26</v>
      </c>
      <c r="E25" s="3" t="s">
        <v>27</v>
      </c>
      <c r="F25" s="3" t="s">
        <v>28</v>
      </c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7"/>
      <c r="CC25" s="77"/>
      <c r="CD25" s="77"/>
      <c r="CE25" s="77"/>
      <c r="CF25" s="77"/>
      <c r="CG25" s="77"/>
      <c r="CH25" s="77"/>
      <c r="CI25" s="77"/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  <c r="CU25" s="77"/>
      <c r="CV25" s="77"/>
      <c r="CW25" s="77"/>
      <c r="CX25" s="77"/>
      <c r="CY25" s="77"/>
      <c r="CZ25" s="77"/>
      <c r="DA25" s="77"/>
      <c r="DB25" s="77"/>
      <c r="DC25" s="77"/>
      <c r="DD25" s="77"/>
      <c r="DE25" s="77"/>
      <c r="DF25" s="77"/>
      <c r="DG25" s="77"/>
      <c r="DH25" s="77"/>
      <c r="DI25" s="77"/>
      <c r="DJ25" s="77"/>
      <c r="DK25" s="77"/>
      <c r="DL25" s="77"/>
      <c r="DM25" s="77"/>
      <c r="DN25" s="77"/>
      <c r="DO25" s="77"/>
      <c r="DP25" s="77"/>
      <c r="DQ25" s="77"/>
      <c r="DR25" s="77"/>
      <c r="DS25" s="77"/>
      <c r="DT25" s="77"/>
      <c r="DU25" s="77"/>
      <c r="DV25" s="77"/>
      <c r="DW25" s="77"/>
      <c r="DX25" s="77"/>
      <c r="DY25" s="77"/>
      <c r="DZ25" s="77"/>
      <c r="EA25" s="77"/>
      <c r="EB25" s="77"/>
      <c r="EC25" s="77"/>
      <c r="ED25" s="77"/>
      <c r="EE25" s="77"/>
      <c r="EF25" s="77"/>
      <c r="EG25" s="77"/>
      <c r="EH25" s="77"/>
      <c r="EI25" s="77"/>
      <c r="EJ25" s="77"/>
      <c r="EK25" s="77"/>
      <c r="EL25" s="77"/>
      <c r="EM25" s="77"/>
      <c r="EN25" s="77"/>
      <c r="EO25" s="77"/>
      <c r="EP25" s="77"/>
      <c r="EQ25" s="77"/>
      <c r="ER25" s="77"/>
      <c r="ES25" s="77"/>
      <c r="ET25" s="77"/>
      <c r="EU25" s="77"/>
      <c r="EV25" s="77"/>
      <c r="EW25" s="77"/>
      <c r="EX25" s="77"/>
      <c r="EY25" s="77"/>
      <c r="EZ25" s="77"/>
      <c r="FA25" s="77"/>
      <c r="FB25" s="77"/>
      <c r="FC25" s="77"/>
      <c r="FD25" s="77"/>
      <c r="FE25" s="77"/>
      <c r="FF25" s="77"/>
      <c r="FG25" s="77"/>
      <c r="FH25" s="77"/>
      <c r="FI25" s="77"/>
      <c r="FJ25" s="77"/>
      <c r="FK25" s="77"/>
      <c r="FL25" s="77"/>
      <c r="FM25" s="77"/>
      <c r="FN25" s="77"/>
      <c r="FO25" s="77"/>
      <c r="FP25" s="77"/>
      <c r="FQ25" s="77"/>
      <c r="FR25" s="77"/>
      <c r="FS25" s="77"/>
      <c r="FT25" s="77"/>
      <c r="FU25" s="77"/>
      <c r="FV25" s="77"/>
      <c r="FW25" s="77"/>
      <c r="FX25" s="77"/>
      <c r="FY25" s="77"/>
      <c r="FZ25" s="77"/>
      <c r="GA25" s="77"/>
      <c r="GB25" s="77"/>
      <c r="GC25" s="77"/>
      <c r="GD25" s="77"/>
      <c r="GE25" s="77"/>
      <c r="GF25" s="77"/>
      <c r="GG25" s="77"/>
      <c r="GH25" s="77"/>
      <c r="GI25" s="77"/>
      <c r="GJ25" s="77"/>
      <c r="GK25" s="77"/>
      <c r="GL25" s="77"/>
      <c r="GM25" s="77"/>
      <c r="GN25" s="77"/>
      <c r="GO25" s="77"/>
      <c r="GP25" s="77"/>
      <c r="GQ25" s="77"/>
      <c r="GR25" s="77"/>
      <c r="GS25" s="77"/>
      <c r="GT25" s="77"/>
      <c r="GU25" s="77"/>
      <c r="GV25" s="77"/>
      <c r="GW25" s="77"/>
      <c r="GX25" s="77"/>
      <c r="GY25" s="77"/>
      <c r="GZ25" s="77"/>
      <c r="HA25" s="77"/>
      <c r="HB25" s="77"/>
      <c r="HC25" s="77"/>
      <c r="HD25" s="77"/>
      <c r="HE25" s="77"/>
      <c r="HF25" s="77"/>
      <c r="HG25" s="77"/>
      <c r="HH25" s="77"/>
      <c r="HI25" s="77"/>
      <c r="HJ25" s="77"/>
      <c r="HK25" s="77"/>
      <c r="HL25" s="77"/>
      <c r="HM25" s="77"/>
      <c r="HN25" s="77"/>
      <c r="HO25" s="77"/>
      <c r="HP25" s="77"/>
      <c r="HQ25" s="77"/>
      <c r="HR25" s="77"/>
      <c r="HS25" s="77"/>
      <c r="HT25" s="77"/>
      <c r="HU25" s="77"/>
      <c r="HV25" s="77"/>
      <c r="HW25" s="77"/>
      <c r="HX25" s="77"/>
      <c r="HY25" s="77"/>
      <c r="HZ25" s="77"/>
      <c r="IA25" s="77"/>
      <c r="IB25" s="77"/>
      <c r="IC25" s="77"/>
      <c r="ID25" s="77"/>
      <c r="IE25" s="77"/>
      <c r="IF25" s="77"/>
      <c r="IG25" s="77"/>
      <c r="IH25" s="77"/>
      <c r="II25" s="77"/>
      <c r="IJ25" s="77"/>
      <c r="IK25" s="77"/>
      <c r="IL25" s="77"/>
      <c r="IM25" s="77"/>
      <c r="IN25" s="77"/>
      <c r="IO25" s="77"/>
      <c r="IP25" s="77"/>
      <c r="IQ25" s="77"/>
      <c r="IR25" s="77"/>
      <c r="IS25" s="77"/>
      <c r="IT25" s="77"/>
    </row>
    <row r="26" spans="1:254" ht="12" customHeight="1" x14ac:dyDescent="0.25">
      <c r="A26" s="32" t="s">
        <v>34</v>
      </c>
      <c r="B26" s="32"/>
      <c r="C26" s="32"/>
      <c r="D26" s="32"/>
      <c r="E26" s="28"/>
      <c r="F26" s="28"/>
    </row>
    <row r="27" spans="1:254" ht="12" customHeight="1" x14ac:dyDescent="0.25">
      <c r="A27" s="90" t="s">
        <v>35</v>
      </c>
      <c r="B27" s="91"/>
      <c r="C27" s="91"/>
      <c r="D27" s="91"/>
      <c r="E27" s="92"/>
      <c r="F27" s="33">
        <f>SUM(F26:F26)</f>
        <v>0</v>
      </c>
    </row>
    <row r="28" spans="1:254" ht="12" customHeight="1" x14ac:dyDescent="0.25">
      <c r="A28" s="34"/>
      <c r="B28" s="35"/>
      <c r="C28" s="35"/>
      <c r="D28" s="35"/>
      <c r="E28" s="36"/>
      <c r="F28" s="36"/>
    </row>
    <row r="29" spans="1:254" ht="12" customHeight="1" x14ac:dyDescent="0.25">
      <c r="A29" s="93" t="s">
        <v>36</v>
      </c>
      <c r="B29" s="94"/>
      <c r="C29" s="94"/>
      <c r="D29" s="94"/>
      <c r="E29" s="94"/>
      <c r="F29" s="95"/>
    </row>
    <row r="30" spans="1:254" s="78" customFormat="1" ht="24" customHeight="1" x14ac:dyDescent="0.25">
      <c r="A30" s="4" t="s">
        <v>23</v>
      </c>
      <c r="B30" s="4" t="s">
        <v>24</v>
      </c>
      <c r="C30" s="4" t="s">
        <v>25</v>
      </c>
      <c r="D30" s="4" t="s">
        <v>26</v>
      </c>
      <c r="E30" s="4" t="s">
        <v>27</v>
      </c>
      <c r="F30" s="4" t="s">
        <v>28</v>
      </c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  <c r="EN30" s="77"/>
      <c r="EO30" s="77"/>
      <c r="EP30" s="77"/>
      <c r="EQ30" s="77"/>
      <c r="ER30" s="77"/>
      <c r="ES30" s="77"/>
      <c r="ET30" s="77"/>
      <c r="EU30" s="77"/>
      <c r="EV30" s="77"/>
      <c r="EW30" s="77"/>
      <c r="EX30" s="77"/>
      <c r="EY30" s="77"/>
      <c r="EZ30" s="77"/>
      <c r="FA30" s="77"/>
      <c r="FB30" s="77"/>
      <c r="FC30" s="77"/>
      <c r="FD30" s="77"/>
      <c r="FE30" s="77"/>
      <c r="FF30" s="77"/>
      <c r="FG30" s="77"/>
      <c r="FH30" s="77"/>
      <c r="FI30" s="77"/>
      <c r="FJ30" s="77"/>
      <c r="FK30" s="77"/>
      <c r="FL30" s="77"/>
      <c r="FM30" s="77"/>
      <c r="FN30" s="77"/>
      <c r="FO30" s="77"/>
      <c r="FP30" s="77"/>
      <c r="FQ30" s="77"/>
      <c r="FR30" s="77"/>
      <c r="FS30" s="77"/>
      <c r="FT30" s="77"/>
      <c r="FU30" s="77"/>
      <c r="FV30" s="77"/>
      <c r="FW30" s="77"/>
      <c r="FX30" s="77"/>
      <c r="FY30" s="77"/>
      <c r="FZ30" s="77"/>
      <c r="GA30" s="77"/>
      <c r="GB30" s="77"/>
      <c r="GC30" s="77"/>
      <c r="GD30" s="77"/>
      <c r="GE30" s="77"/>
      <c r="GF30" s="77"/>
      <c r="GG30" s="77"/>
      <c r="GH30" s="77"/>
      <c r="GI30" s="77"/>
      <c r="GJ30" s="77"/>
      <c r="GK30" s="77"/>
      <c r="GL30" s="77"/>
      <c r="GM30" s="77"/>
      <c r="GN30" s="77"/>
      <c r="GO30" s="77"/>
      <c r="GP30" s="77"/>
      <c r="GQ30" s="77"/>
      <c r="GR30" s="77"/>
      <c r="GS30" s="77"/>
      <c r="GT30" s="77"/>
      <c r="GU30" s="77"/>
      <c r="GV30" s="77"/>
      <c r="GW30" s="77"/>
      <c r="GX30" s="77"/>
      <c r="GY30" s="77"/>
      <c r="GZ30" s="77"/>
      <c r="HA30" s="77"/>
      <c r="HB30" s="77"/>
      <c r="HC30" s="77"/>
      <c r="HD30" s="77"/>
      <c r="HE30" s="77"/>
      <c r="HF30" s="77"/>
      <c r="HG30" s="77"/>
      <c r="HH30" s="77"/>
      <c r="HI30" s="77"/>
      <c r="HJ30" s="77"/>
      <c r="HK30" s="77"/>
      <c r="HL30" s="77"/>
      <c r="HM30" s="77"/>
      <c r="HN30" s="77"/>
      <c r="HO30" s="77"/>
      <c r="HP30" s="77"/>
      <c r="HQ30" s="77"/>
      <c r="HR30" s="77"/>
      <c r="HS30" s="77"/>
      <c r="HT30" s="77"/>
      <c r="HU30" s="77"/>
      <c r="HV30" s="77"/>
      <c r="HW30" s="77"/>
      <c r="HX30" s="77"/>
      <c r="HY30" s="77"/>
      <c r="HZ30" s="77"/>
      <c r="IA30" s="77"/>
      <c r="IB30" s="77"/>
      <c r="IC30" s="77"/>
      <c r="ID30" s="77"/>
      <c r="IE30" s="77"/>
      <c r="IF30" s="77"/>
      <c r="IG30" s="77"/>
      <c r="IH30" s="77"/>
      <c r="II30" s="77"/>
      <c r="IJ30" s="77"/>
      <c r="IK30" s="77"/>
      <c r="IL30" s="77"/>
      <c r="IM30" s="77"/>
      <c r="IN30" s="77"/>
      <c r="IO30" s="77"/>
      <c r="IP30" s="77"/>
      <c r="IQ30" s="77"/>
      <c r="IR30" s="77"/>
      <c r="IS30" s="77"/>
      <c r="IT30" s="77"/>
    </row>
    <row r="31" spans="1:254" ht="12.75" customHeight="1" x14ac:dyDescent="0.25">
      <c r="A31" s="11" t="s">
        <v>34</v>
      </c>
      <c r="B31" s="11"/>
      <c r="C31" s="37"/>
      <c r="D31" s="11"/>
      <c r="E31" s="16"/>
      <c r="F31" s="16"/>
    </row>
    <row r="32" spans="1:254" ht="12.75" x14ac:dyDescent="0.25">
      <c r="A32" s="131" t="s">
        <v>37</v>
      </c>
      <c r="B32" s="132"/>
      <c r="C32" s="132"/>
      <c r="D32" s="132"/>
      <c r="E32" s="133"/>
      <c r="F32" s="38">
        <f>SUM(F31:F31)</f>
        <v>0</v>
      </c>
    </row>
    <row r="33" spans="1:254" ht="12" customHeight="1" x14ac:dyDescent="0.25">
      <c r="A33" s="34"/>
      <c r="B33" s="35"/>
      <c r="C33" s="35"/>
      <c r="D33" s="35"/>
      <c r="E33" s="36"/>
      <c r="F33" s="36"/>
    </row>
    <row r="34" spans="1:254" ht="12" customHeight="1" x14ac:dyDescent="0.25">
      <c r="A34" s="93" t="s">
        <v>38</v>
      </c>
      <c r="B34" s="94"/>
      <c r="C34" s="94"/>
      <c r="D34" s="94"/>
      <c r="E34" s="94"/>
      <c r="F34" s="95"/>
    </row>
    <row r="35" spans="1:254" s="78" customFormat="1" ht="24" customHeight="1" x14ac:dyDescent="0.25">
      <c r="A35" s="4" t="s">
        <v>39</v>
      </c>
      <c r="B35" s="4" t="s">
        <v>40</v>
      </c>
      <c r="C35" s="3" t="s">
        <v>96</v>
      </c>
      <c r="D35" s="4" t="s">
        <v>26</v>
      </c>
      <c r="E35" s="4" t="s">
        <v>27</v>
      </c>
      <c r="F35" s="4" t="s">
        <v>28</v>
      </c>
      <c r="G35" s="77"/>
      <c r="H35" s="77"/>
      <c r="I35" s="77"/>
      <c r="J35" s="79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  <c r="EN35" s="77"/>
      <c r="EO35" s="77"/>
      <c r="EP35" s="77"/>
      <c r="EQ35" s="77"/>
      <c r="ER35" s="77"/>
      <c r="ES35" s="77"/>
      <c r="ET35" s="77"/>
      <c r="EU35" s="77"/>
      <c r="EV35" s="77"/>
      <c r="EW35" s="77"/>
      <c r="EX35" s="77"/>
      <c r="EY35" s="77"/>
      <c r="EZ35" s="77"/>
      <c r="FA35" s="77"/>
      <c r="FB35" s="77"/>
      <c r="FC35" s="77"/>
      <c r="FD35" s="77"/>
      <c r="FE35" s="77"/>
      <c r="FF35" s="77"/>
      <c r="FG35" s="77"/>
      <c r="FH35" s="77"/>
      <c r="FI35" s="77"/>
      <c r="FJ35" s="77"/>
      <c r="FK35" s="77"/>
      <c r="FL35" s="77"/>
      <c r="FM35" s="77"/>
      <c r="FN35" s="77"/>
      <c r="FO35" s="77"/>
      <c r="FP35" s="77"/>
      <c r="FQ35" s="77"/>
      <c r="FR35" s="77"/>
      <c r="FS35" s="77"/>
      <c r="FT35" s="77"/>
      <c r="FU35" s="77"/>
      <c r="FV35" s="77"/>
      <c r="FW35" s="77"/>
      <c r="FX35" s="77"/>
      <c r="FY35" s="77"/>
      <c r="FZ35" s="77"/>
      <c r="GA35" s="77"/>
      <c r="GB35" s="77"/>
      <c r="GC35" s="77"/>
      <c r="GD35" s="77"/>
      <c r="GE35" s="77"/>
      <c r="GF35" s="77"/>
      <c r="GG35" s="77"/>
      <c r="GH35" s="77"/>
      <c r="GI35" s="77"/>
      <c r="GJ35" s="77"/>
      <c r="GK35" s="77"/>
      <c r="GL35" s="77"/>
      <c r="GM35" s="77"/>
      <c r="GN35" s="77"/>
      <c r="GO35" s="77"/>
      <c r="GP35" s="77"/>
      <c r="GQ35" s="77"/>
      <c r="GR35" s="77"/>
      <c r="GS35" s="77"/>
      <c r="GT35" s="77"/>
      <c r="GU35" s="77"/>
      <c r="GV35" s="77"/>
      <c r="GW35" s="77"/>
      <c r="GX35" s="77"/>
      <c r="GY35" s="77"/>
      <c r="GZ35" s="77"/>
      <c r="HA35" s="77"/>
      <c r="HB35" s="77"/>
      <c r="HC35" s="77"/>
      <c r="HD35" s="77"/>
      <c r="HE35" s="77"/>
      <c r="HF35" s="77"/>
      <c r="HG35" s="77"/>
      <c r="HH35" s="77"/>
      <c r="HI35" s="77"/>
      <c r="HJ35" s="77"/>
      <c r="HK35" s="77"/>
      <c r="HL35" s="77"/>
      <c r="HM35" s="77"/>
      <c r="HN35" s="77"/>
      <c r="HO35" s="77"/>
      <c r="HP35" s="77"/>
      <c r="HQ35" s="77"/>
      <c r="HR35" s="77"/>
      <c r="HS35" s="77"/>
      <c r="HT35" s="77"/>
      <c r="HU35" s="77"/>
      <c r="HV35" s="77"/>
      <c r="HW35" s="77"/>
      <c r="HX35" s="77"/>
      <c r="HY35" s="77"/>
      <c r="HZ35" s="77"/>
      <c r="IA35" s="77"/>
      <c r="IB35" s="77"/>
      <c r="IC35" s="77"/>
      <c r="ID35" s="77"/>
      <c r="IE35" s="77"/>
      <c r="IF35" s="77"/>
      <c r="IG35" s="77"/>
      <c r="IH35" s="77"/>
      <c r="II35" s="77"/>
      <c r="IJ35" s="77"/>
      <c r="IK35" s="77"/>
      <c r="IL35" s="77"/>
      <c r="IM35" s="77"/>
      <c r="IN35" s="77"/>
      <c r="IO35" s="77"/>
      <c r="IP35" s="77"/>
      <c r="IQ35" s="77"/>
      <c r="IR35" s="77"/>
      <c r="IS35" s="77"/>
      <c r="IT35" s="77"/>
    </row>
    <row r="36" spans="1:254" ht="12.75" customHeight="1" x14ac:dyDescent="0.25">
      <c r="A36" s="123" t="s">
        <v>41</v>
      </c>
      <c r="B36" s="124"/>
      <c r="C36" s="124"/>
      <c r="D36" s="124"/>
      <c r="E36" s="124"/>
      <c r="F36" s="125"/>
      <c r="J36" s="39"/>
    </row>
    <row r="37" spans="1:254" ht="12.75" x14ac:dyDescent="0.25">
      <c r="A37" s="40" t="s">
        <v>42</v>
      </c>
      <c r="B37" s="40" t="s">
        <v>43</v>
      </c>
      <c r="C37" s="41">
        <v>2000</v>
      </c>
      <c r="D37" s="40" t="s">
        <v>31</v>
      </c>
      <c r="E37" s="42">
        <v>400</v>
      </c>
      <c r="F37" s="42">
        <f>(C37*E37)</f>
        <v>800000</v>
      </c>
    </row>
    <row r="38" spans="1:254" ht="12.75" x14ac:dyDescent="0.25">
      <c r="A38" s="40" t="s">
        <v>44</v>
      </c>
      <c r="B38" s="40" t="s">
        <v>43</v>
      </c>
      <c r="C38" s="41">
        <v>10</v>
      </c>
      <c r="D38" s="40" t="s">
        <v>31</v>
      </c>
      <c r="E38" s="42">
        <v>6900</v>
      </c>
      <c r="F38" s="42">
        <f t="shared" ref="F38:F44" si="0">(C38*E38)</f>
        <v>69000</v>
      </c>
    </row>
    <row r="39" spans="1:254" ht="12.75" x14ac:dyDescent="0.25">
      <c r="A39" s="40" t="s">
        <v>45</v>
      </c>
      <c r="B39" s="40" t="s">
        <v>88</v>
      </c>
      <c r="C39" s="41">
        <v>2</v>
      </c>
      <c r="D39" s="40" t="s">
        <v>31</v>
      </c>
      <c r="E39" s="42">
        <v>6590</v>
      </c>
      <c r="F39" s="42">
        <f t="shared" si="0"/>
        <v>13180</v>
      </c>
    </row>
    <row r="40" spans="1:254" ht="12.75" x14ac:dyDescent="0.25">
      <c r="A40" s="40" t="s">
        <v>90</v>
      </c>
      <c r="B40" s="40" t="s">
        <v>89</v>
      </c>
      <c r="C40" s="41">
        <v>100</v>
      </c>
      <c r="D40" s="40" t="s">
        <v>31</v>
      </c>
      <c r="E40" s="42">
        <v>2750</v>
      </c>
      <c r="F40" s="42">
        <f t="shared" si="0"/>
        <v>275000</v>
      </c>
    </row>
    <row r="41" spans="1:254" ht="12.75" x14ac:dyDescent="0.25">
      <c r="A41" s="40" t="s">
        <v>46</v>
      </c>
      <c r="B41" s="40" t="s">
        <v>47</v>
      </c>
      <c r="C41" s="41">
        <v>4</v>
      </c>
      <c r="D41" s="40" t="s">
        <v>31</v>
      </c>
      <c r="E41" s="42">
        <v>2499</v>
      </c>
      <c r="F41" s="42">
        <f t="shared" si="0"/>
        <v>9996</v>
      </c>
    </row>
    <row r="42" spans="1:254" ht="12.75" x14ac:dyDescent="0.25">
      <c r="A42" s="40" t="s">
        <v>48</v>
      </c>
      <c r="B42" s="40" t="s">
        <v>47</v>
      </c>
      <c r="C42" s="41">
        <v>6</v>
      </c>
      <c r="D42" s="40" t="s">
        <v>31</v>
      </c>
      <c r="E42" s="42">
        <v>2025</v>
      </c>
      <c r="F42" s="42">
        <f t="shared" si="0"/>
        <v>12150</v>
      </c>
    </row>
    <row r="43" spans="1:254" ht="14.25" customHeight="1" x14ac:dyDescent="0.25">
      <c r="A43" s="40" t="s">
        <v>49</v>
      </c>
      <c r="B43" s="40" t="s">
        <v>50</v>
      </c>
      <c r="C43" s="41">
        <v>4500</v>
      </c>
      <c r="D43" s="40" t="s">
        <v>31</v>
      </c>
      <c r="E43" s="42">
        <v>210</v>
      </c>
      <c r="F43" s="42">
        <f t="shared" si="0"/>
        <v>945000</v>
      </c>
    </row>
    <row r="44" spans="1:254" ht="12.75" x14ac:dyDescent="0.25">
      <c r="A44" s="26" t="s">
        <v>51</v>
      </c>
      <c r="B44" s="26" t="s">
        <v>50</v>
      </c>
      <c r="C44" s="27">
        <v>4500</v>
      </c>
      <c r="D44" s="26" t="s">
        <v>31</v>
      </c>
      <c r="E44" s="28">
        <v>9.9</v>
      </c>
      <c r="F44" s="42">
        <f t="shared" si="0"/>
        <v>44550</v>
      </c>
    </row>
    <row r="45" spans="1:254" ht="13.5" customHeight="1" x14ac:dyDescent="0.25">
      <c r="A45" s="90" t="s">
        <v>52</v>
      </c>
      <c r="B45" s="91"/>
      <c r="C45" s="91"/>
      <c r="D45" s="91"/>
      <c r="E45" s="92"/>
      <c r="F45" s="33">
        <f>SUM(F37:F44)</f>
        <v>2168876</v>
      </c>
    </row>
    <row r="46" spans="1:254" ht="12" customHeight="1" x14ac:dyDescent="0.25">
      <c r="A46" s="34"/>
      <c r="B46" s="35"/>
      <c r="C46" s="35"/>
      <c r="D46" s="35"/>
      <c r="E46" s="36"/>
      <c r="F46" s="36"/>
    </row>
    <row r="47" spans="1:254" ht="12" customHeight="1" x14ac:dyDescent="0.25">
      <c r="A47" s="93" t="s">
        <v>53</v>
      </c>
      <c r="B47" s="94"/>
      <c r="C47" s="94"/>
      <c r="D47" s="94"/>
      <c r="E47" s="94"/>
      <c r="F47" s="95"/>
    </row>
    <row r="48" spans="1:254" s="78" customFormat="1" ht="24" customHeight="1" x14ac:dyDescent="0.25">
      <c r="A48" s="3" t="s">
        <v>54</v>
      </c>
      <c r="B48" s="3" t="s">
        <v>40</v>
      </c>
      <c r="C48" s="3" t="s">
        <v>96</v>
      </c>
      <c r="D48" s="3" t="s">
        <v>26</v>
      </c>
      <c r="E48" s="3" t="s">
        <v>27</v>
      </c>
      <c r="F48" s="3" t="s">
        <v>28</v>
      </c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/>
      <c r="BR48" s="77"/>
      <c r="BS48" s="77"/>
      <c r="BT48" s="77"/>
      <c r="BU48" s="77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7"/>
      <c r="DF48" s="77"/>
      <c r="DG48" s="77"/>
      <c r="DH48" s="77"/>
      <c r="DI48" s="77"/>
      <c r="DJ48" s="77"/>
      <c r="DK48" s="77"/>
      <c r="DL48" s="77"/>
      <c r="DM48" s="77"/>
      <c r="DN48" s="77"/>
      <c r="DO48" s="77"/>
      <c r="DP48" s="77"/>
      <c r="DQ48" s="77"/>
      <c r="DR48" s="77"/>
      <c r="DS48" s="77"/>
      <c r="DT48" s="77"/>
      <c r="DU48" s="77"/>
      <c r="DV48" s="77"/>
      <c r="DW48" s="77"/>
      <c r="DX48" s="77"/>
      <c r="DY48" s="77"/>
      <c r="DZ48" s="77"/>
      <c r="EA48" s="77"/>
      <c r="EB48" s="77"/>
      <c r="EC48" s="77"/>
      <c r="ED48" s="77"/>
      <c r="EE48" s="77"/>
      <c r="EF48" s="77"/>
      <c r="EG48" s="77"/>
      <c r="EH48" s="77"/>
      <c r="EI48" s="77"/>
      <c r="EJ48" s="77"/>
      <c r="EK48" s="77"/>
      <c r="EL48" s="77"/>
      <c r="EM48" s="77"/>
      <c r="EN48" s="77"/>
      <c r="EO48" s="77"/>
      <c r="EP48" s="77"/>
      <c r="EQ48" s="77"/>
      <c r="ER48" s="77"/>
      <c r="ES48" s="77"/>
      <c r="ET48" s="77"/>
      <c r="EU48" s="77"/>
      <c r="EV48" s="77"/>
      <c r="EW48" s="77"/>
      <c r="EX48" s="77"/>
      <c r="EY48" s="77"/>
      <c r="EZ48" s="77"/>
      <c r="FA48" s="77"/>
      <c r="FB48" s="77"/>
      <c r="FC48" s="77"/>
      <c r="FD48" s="77"/>
      <c r="FE48" s="77"/>
      <c r="FF48" s="77"/>
      <c r="FG48" s="77"/>
      <c r="FH48" s="77"/>
      <c r="FI48" s="77"/>
      <c r="FJ48" s="77"/>
      <c r="FK48" s="77"/>
      <c r="FL48" s="77"/>
      <c r="FM48" s="77"/>
      <c r="FN48" s="77"/>
      <c r="FO48" s="77"/>
      <c r="FP48" s="77"/>
      <c r="FQ48" s="77"/>
      <c r="FR48" s="77"/>
      <c r="FS48" s="77"/>
      <c r="FT48" s="77"/>
      <c r="FU48" s="77"/>
      <c r="FV48" s="77"/>
      <c r="FW48" s="77"/>
      <c r="FX48" s="77"/>
      <c r="FY48" s="77"/>
      <c r="FZ48" s="77"/>
      <c r="GA48" s="77"/>
      <c r="GB48" s="77"/>
      <c r="GC48" s="77"/>
      <c r="GD48" s="77"/>
      <c r="GE48" s="77"/>
      <c r="GF48" s="77"/>
      <c r="GG48" s="77"/>
      <c r="GH48" s="77"/>
      <c r="GI48" s="77"/>
      <c r="GJ48" s="77"/>
      <c r="GK48" s="77"/>
      <c r="GL48" s="77"/>
      <c r="GM48" s="77"/>
      <c r="GN48" s="77"/>
      <c r="GO48" s="77"/>
      <c r="GP48" s="77"/>
      <c r="GQ48" s="77"/>
      <c r="GR48" s="77"/>
      <c r="GS48" s="77"/>
      <c r="GT48" s="77"/>
      <c r="GU48" s="77"/>
      <c r="GV48" s="77"/>
      <c r="GW48" s="77"/>
      <c r="GX48" s="77"/>
      <c r="GY48" s="77"/>
      <c r="GZ48" s="77"/>
      <c r="HA48" s="77"/>
      <c r="HB48" s="77"/>
      <c r="HC48" s="77"/>
      <c r="HD48" s="77"/>
      <c r="HE48" s="77"/>
      <c r="HF48" s="77"/>
      <c r="HG48" s="77"/>
      <c r="HH48" s="77"/>
      <c r="HI48" s="77"/>
      <c r="HJ48" s="77"/>
      <c r="HK48" s="77"/>
      <c r="HL48" s="77"/>
      <c r="HM48" s="77"/>
      <c r="HN48" s="77"/>
      <c r="HO48" s="77"/>
      <c r="HP48" s="77"/>
      <c r="HQ48" s="77"/>
      <c r="HR48" s="77"/>
      <c r="HS48" s="77"/>
      <c r="HT48" s="77"/>
      <c r="HU48" s="77"/>
      <c r="HV48" s="77"/>
      <c r="HW48" s="77"/>
      <c r="HX48" s="77"/>
      <c r="HY48" s="77"/>
      <c r="HZ48" s="77"/>
      <c r="IA48" s="77"/>
      <c r="IB48" s="77"/>
      <c r="IC48" s="77"/>
      <c r="ID48" s="77"/>
      <c r="IE48" s="77"/>
      <c r="IF48" s="77"/>
      <c r="IG48" s="77"/>
      <c r="IH48" s="77"/>
      <c r="II48" s="77"/>
      <c r="IJ48" s="77"/>
      <c r="IK48" s="77"/>
      <c r="IL48" s="77"/>
      <c r="IM48" s="77"/>
      <c r="IN48" s="77"/>
      <c r="IO48" s="77"/>
      <c r="IP48" s="77"/>
      <c r="IQ48" s="77"/>
      <c r="IR48" s="77"/>
      <c r="IS48" s="77"/>
      <c r="IT48" s="77"/>
    </row>
    <row r="49" spans="1:6" ht="12.75" x14ac:dyDescent="0.25">
      <c r="A49" s="43" t="s">
        <v>55</v>
      </c>
      <c r="B49" s="43" t="s">
        <v>50</v>
      </c>
      <c r="C49" s="44">
        <v>4</v>
      </c>
      <c r="D49" s="43" t="s">
        <v>56</v>
      </c>
      <c r="E49" s="45">
        <v>30000</v>
      </c>
      <c r="F49" s="45">
        <f>C49*E49</f>
        <v>120000</v>
      </c>
    </row>
    <row r="50" spans="1:6" ht="25.5" x14ac:dyDescent="0.25">
      <c r="A50" s="43" t="s">
        <v>57</v>
      </c>
      <c r="B50" s="43" t="s">
        <v>50</v>
      </c>
      <c r="C50" s="44">
        <v>12</v>
      </c>
      <c r="D50" s="43" t="s">
        <v>58</v>
      </c>
      <c r="E50" s="45">
        <v>10000</v>
      </c>
      <c r="F50" s="45">
        <f>C50*E50</f>
        <v>120000</v>
      </c>
    </row>
    <row r="51" spans="1:6" ht="12.75" x14ac:dyDescent="0.25">
      <c r="A51" s="46" t="s">
        <v>59</v>
      </c>
      <c r="B51" s="47"/>
      <c r="C51" s="48"/>
      <c r="D51" s="47"/>
      <c r="E51" s="45"/>
      <c r="F51" s="45">
        <f t="shared" ref="F51" si="1">E51*C51</f>
        <v>0</v>
      </c>
    </row>
    <row r="52" spans="1:6" ht="13.5" customHeight="1" x14ac:dyDescent="0.25">
      <c r="A52" s="90" t="s">
        <v>60</v>
      </c>
      <c r="B52" s="91"/>
      <c r="C52" s="91"/>
      <c r="D52" s="91"/>
      <c r="E52" s="92"/>
      <c r="F52" s="49">
        <f>SUM(F49:F51)</f>
        <v>240000</v>
      </c>
    </row>
    <row r="53" spans="1:6" ht="12" customHeight="1" x14ac:dyDescent="0.25">
      <c r="A53" s="50"/>
      <c r="B53" s="50"/>
      <c r="C53" s="50"/>
      <c r="D53" s="50"/>
      <c r="E53" s="51"/>
      <c r="F53" s="51"/>
    </row>
    <row r="54" spans="1:6" ht="12.75" x14ac:dyDescent="0.25">
      <c r="A54" s="96" t="s">
        <v>61</v>
      </c>
      <c r="B54" s="97"/>
      <c r="C54" s="97"/>
      <c r="D54" s="97"/>
      <c r="E54" s="98"/>
      <c r="F54" s="52">
        <f>SUM(F22+F27+F32+F45+F52)</f>
        <v>2958876</v>
      </c>
    </row>
    <row r="55" spans="1:6" ht="12" customHeight="1" x14ac:dyDescent="0.25">
      <c r="A55" s="87" t="s">
        <v>62</v>
      </c>
      <c r="B55" s="88"/>
      <c r="C55" s="88"/>
      <c r="D55" s="88"/>
      <c r="E55" s="89"/>
      <c r="F55" s="53">
        <f>F54*0.05</f>
        <v>147943.80000000002</v>
      </c>
    </row>
    <row r="56" spans="1:6" ht="12" customHeight="1" x14ac:dyDescent="0.25">
      <c r="A56" s="81" t="s">
        <v>63</v>
      </c>
      <c r="B56" s="82"/>
      <c r="C56" s="82"/>
      <c r="D56" s="82"/>
      <c r="E56" s="83"/>
      <c r="F56" s="54">
        <f>F55+F54</f>
        <v>3106819.8</v>
      </c>
    </row>
    <row r="57" spans="1:6" ht="12" customHeight="1" x14ac:dyDescent="0.25">
      <c r="A57" s="87" t="s">
        <v>64</v>
      </c>
      <c r="B57" s="88"/>
      <c r="C57" s="88"/>
      <c r="D57" s="88"/>
      <c r="E57" s="89"/>
      <c r="F57" s="53">
        <f>F11</f>
        <v>7700000</v>
      </c>
    </row>
    <row r="58" spans="1:6" ht="12.75" x14ac:dyDescent="0.25">
      <c r="A58" s="84" t="s">
        <v>65</v>
      </c>
      <c r="B58" s="85"/>
      <c r="C58" s="85"/>
      <c r="D58" s="85"/>
      <c r="E58" s="86"/>
      <c r="F58" s="55">
        <f>F57-F56</f>
        <v>4593180.2</v>
      </c>
    </row>
    <row r="59" spans="1:6" ht="12" customHeight="1" x14ac:dyDescent="0.25">
      <c r="A59" s="56" t="s">
        <v>66</v>
      </c>
      <c r="B59" s="57"/>
      <c r="C59" s="57"/>
      <c r="D59" s="57"/>
      <c r="E59" s="57"/>
      <c r="F59" s="58"/>
    </row>
    <row r="60" spans="1:6" ht="12.75" customHeight="1" thickBot="1" x14ac:dyDescent="0.3">
      <c r="A60" s="59"/>
      <c r="B60" s="57"/>
      <c r="C60" s="57"/>
      <c r="D60" s="57"/>
      <c r="E60" s="57"/>
      <c r="F60" s="58"/>
    </row>
    <row r="61" spans="1:6" ht="15" customHeight="1" x14ac:dyDescent="0.25">
      <c r="A61" s="105" t="s">
        <v>67</v>
      </c>
      <c r="B61" s="106"/>
      <c r="C61" s="106"/>
      <c r="D61" s="106"/>
      <c r="E61" s="107"/>
      <c r="F61" s="58"/>
    </row>
    <row r="62" spans="1:6" ht="12.75" x14ac:dyDescent="0.25">
      <c r="A62" s="99" t="s">
        <v>68</v>
      </c>
      <c r="B62" s="100"/>
      <c r="C62" s="100"/>
      <c r="D62" s="100"/>
      <c r="E62" s="101"/>
      <c r="F62" s="58"/>
    </row>
    <row r="63" spans="1:6" ht="12.75" x14ac:dyDescent="0.25">
      <c r="A63" s="99" t="s">
        <v>69</v>
      </c>
      <c r="B63" s="100"/>
      <c r="C63" s="100"/>
      <c r="D63" s="100"/>
      <c r="E63" s="101"/>
      <c r="F63" s="58"/>
    </row>
    <row r="64" spans="1:6" ht="12.75" x14ac:dyDescent="0.25">
      <c r="A64" s="99" t="s">
        <v>70</v>
      </c>
      <c r="B64" s="100"/>
      <c r="C64" s="100"/>
      <c r="D64" s="100"/>
      <c r="E64" s="101"/>
      <c r="F64" s="58"/>
    </row>
    <row r="65" spans="1:6" ht="12.75" x14ac:dyDescent="0.25">
      <c r="A65" s="99" t="s">
        <v>71</v>
      </c>
      <c r="B65" s="100"/>
      <c r="C65" s="100"/>
      <c r="D65" s="100"/>
      <c r="E65" s="101"/>
      <c r="F65" s="58"/>
    </row>
    <row r="66" spans="1:6" ht="12.75" x14ac:dyDescent="0.25">
      <c r="A66" s="99" t="s">
        <v>72</v>
      </c>
      <c r="B66" s="100"/>
      <c r="C66" s="100"/>
      <c r="D66" s="100"/>
      <c r="E66" s="101"/>
      <c r="F66" s="58"/>
    </row>
    <row r="67" spans="1:6" ht="13.5" thickBot="1" x14ac:dyDescent="0.3">
      <c r="A67" s="102" t="s">
        <v>73</v>
      </c>
      <c r="B67" s="103"/>
      <c r="C67" s="103"/>
      <c r="D67" s="103"/>
      <c r="E67" s="104"/>
      <c r="F67" s="58"/>
    </row>
    <row r="68" spans="1:6" ht="12.75" customHeight="1" x14ac:dyDescent="0.25">
      <c r="A68" s="59"/>
      <c r="B68" s="59"/>
      <c r="C68" s="59"/>
      <c r="D68" s="59"/>
      <c r="E68" s="59"/>
      <c r="F68" s="58"/>
    </row>
    <row r="69" spans="1:6" ht="15" customHeight="1" thickBot="1" x14ac:dyDescent="0.3">
      <c r="A69" s="112" t="s">
        <v>74</v>
      </c>
      <c r="B69" s="113"/>
      <c r="C69" s="114"/>
      <c r="D69" s="60"/>
      <c r="E69" s="60"/>
      <c r="F69" s="58"/>
    </row>
    <row r="70" spans="1:6" ht="12" customHeight="1" x14ac:dyDescent="0.25">
      <c r="A70" s="61" t="s">
        <v>54</v>
      </c>
      <c r="B70" s="62" t="s">
        <v>92</v>
      </c>
      <c r="C70" s="63" t="s">
        <v>75</v>
      </c>
      <c r="D70" s="60"/>
      <c r="E70" s="60"/>
      <c r="F70" s="58"/>
    </row>
    <row r="71" spans="1:6" ht="12" customHeight="1" x14ac:dyDescent="0.25">
      <c r="A71" s="64" t="s">
        <v>76</v>
      </c>
      <c r="B71" s="16">
        <f>F22</f>
        <v>550000</v>
      </c>
      <c r="C71" s="65">
        <f>(B71/B77)</f>
        <v>0.17702990047893993</v>
      </c>
      <c r="D71" s="60"/>
      <c r="E71" s="60"/>
      <c r="F71" s="58" t="s">
        <v>77</v>
      </c>
    </row>
    <row r="72" spans="1:6" ht="12" customHeight="1" x14ac:dyDescent="0.25">
      <c r="A72" s="64" t="s">
        <v>78</v>
      </c>
      <c r="B72" s="16">
        <f>F27</f>
        <v>0</v>
      </c>
      <c r="C72" s="65">
        <v>0</v>
      </c>
      <c r="D72" s="60"/>
      <c r="E72" s="60"/>
      <c r="F72" s="58"/>
    </row>
    <row r="73" spans="1:6" ht="12" customHeight="1" x14ac:dyDescent="0.25">
      <c r="A73" s="64" t="s">
        <v>79</v>
      </c>
      <c r="B73" s="16">
        <f>F32</f>
        <v>0</v>
      </c>
      <c r="C73" s="65">
        <f>(B73/B77)</f>
        <v>0</v>
      </c>
      <c r="D73" s="60"/>
      <c r="E73" s="60"/>
      <c r="F73" s="58"/>
    </row>
    <row r="74" spans="1:6" ht="12" customHeight="1" x14ac:dyDescent="0.25">
      <c r="A74" s="64" t="s">
        <v>39</v>
      </c>
      <c r="B74" s="16">
        <f>F45</f>
        <v>2168876</v>
      </c>
      <c r="C74" s="65">
        <f>(B74/B77)</f>
        <v>0.69810164078392967</v>
      </c>
      <c r="D74" s="60"/>
      <c r="E74" s="60"/>
      <c r="F74" s="58"/>
    </row>
    <row r="75" spans="1:6" ht="12" customHeight="1" x14ac:dyDescent="0.25">
      <c r="A75" s="64" t="s">
        <v>80</v>
      </c>
      <c r="B75" s="16">
        <f>F52</f>
        <v>240000</v>
      </c>
      <c r="C75" s="65">
        <f>(B75/B77)</f>
        <v>7.7249411118082881E-2</v>
      </c>
      <c r="D75" s="66"/>
      <c r="E75" s="66"/>
      <c r="F75" s="58"/>
    </row>
    <row r="76" spans="1:6" ht="12" customHeight="1" x14ac:dyDescent="0.25">
      <c r="A76" s="64" t="s">
        <v>81</v>
      </c>
      <c r="B76" s="16">
        <f>F55</f>
        <v>147943.80000000002</v>
      </c>
      <c r="C76" s="65">
        <f>(B76/B77)</f>
        <v>4.761904761904763E-2</v>
      </c>
      <c r="D76" s="66"/>
      <c r="E76" s="66"/>
      <c r="F76" s="58"/>
    </row>
    <row r="77" spans="1:6" ht="26.25" thickBot="1" x14ac:dyDescent="0.3">
      <c r="A77" s="67" t="s">
        <v>82</v>
      </c>
      <c r="B77" s="68">
        <f>SUM(B71:B76)</f>
        <v>3106819.8</v>
      </c>
      <c r="C77" s="69">
        <f>SUM(C71:C76)</f>
        <v>1.0000000000000002</v>
      </c>
      <c r="D77" s="66"/>
      <c r="E77" s="66"/>
      <c r="F77" s="58"/>
    </row>
    <row r="78" spans="1:6" ht="12" customHeight="1" x14ac:dyDescent="0.25">
      <c r="A78" s="59"/>
      <c r="B78" s="57"/>
      <c r="C78" s="57"/>
      <c r="D78" s="57"/>
      <c r="E78" s="57"/>
      <c r="F78" s="58"/>
    </row>
    <row r="79" spans="1:6" ht="15.75" customHeight="1" thickBot="1" x14ac:dyDescent="0.3">
      <c r="A79" s="109" t="s">
        <v>83</v>
      </c>
      <c r="B79" s="110"/>
      <c r="C79" s="110"/>
      <c r="D79" s="111"/>
      <c r="E79" s="70"/>
      <c r="F79" s="58"/>
    </row>
    <row r="80" spans="1:6" ht="12.75" x14ac:dyDescent="0.25">
      <c r="A80" s="71" t="s">
        <v>93</v>
      </c>
      <c r="B80" s="72">
        <v>4000</v>
      </c>
      <c r="C80" s="72">
        <v>5000</v>
      </c>
      <c r="D80" s="73">
        <v>6000</v>
      </c>
      <c r="E80" s="74"/>
      <c r="F80" s="75"/>
    </row>
    <row r="81" spans="1:6" ht="13.5" thickBot="1" x14ac:dyDescent="0.3">
      <c r="A81" s="67" t="s">
        <v>94</v>
      </c>
      <c r="B81" s="76">
        <f>F56/B80</f>
        <v>776.70494999999994</v>
      </c>
      <c r="C81" s="76">
        <f>F56/C80</f>
        <v>621.36395999999991</v>
      </c>
      <c r="D81" s="76">
        <f>F56/D80</f>
        <v>517.80329999999992</v>
      </c>
      <c r="E81" s="74"/>
      <c r="F81" s="75"/>
    </row>
    <row r="82" spans="1:6" ht="12.75" x14ac:dyDescent="0.25">
      <c r="A82" s="108" t="s">
        <v>84</v>
      </c>
      <c r="B82" s="108"/>
      <c r="C82" s="108"/>
      <c r="D82" s="108"/>
      <c r="E82" s="59"/>
      <c r="F82" s="59"/>
    </row>
    <row r="83" spans="1:6" ht="11.25" customHeight="1" x14ac:dyDescent="0.25">
      <c r="A83" s="80" t="s">
        <v>86</v>
      </c>
      <c r="B83" s="80"/>
      <c r="C83" s="80"/>
    </row>
  </sheetData>
  <mergeCells count="35">
    <mergeCell ref="A62:E62"/>
    <mergeCell ref="A63:E63"/>
    <mergeCell ref="A64:E64"/>
    <mergeCell ref="D12:E12"/>
    <mergeCell ref="D10:E10"/>
    <mergeCell ref="A16:F16"/>
    <mergeCell ref="A36:F36"/>
    <mergeCell ref="A18:F18"/>
    <mergeCell ref="A22:E22"/>
    <mergeCell ref="A27:E27"/>
    <mergeCell ref="A32:E32"/>
    <mergeCell ref="A29:F29"/>
    <mergeCell ref="A24:F24"/>
    <mergeCell ref="A34:F34"/>
    <mergeCell ref="D9:E9"/>
    <mergeCell ref="D8:E8"/>
    <mergeCell ref="D13:E13"/>
    <mergeCell ref="D11:E11"/>
    <mergeCell ref="D14:E14"/>
    <mergeCell ref="A83:C83"/>
    <mergeCell ref="A56:E56"/>
    <mergeCell ref="A58:E58"/>
    <mergeCell ref="A57:E57"/>
    <mergeCell ref="A45:E45"/>
    <mergeCell ref="A47:F47"/>
    <mergeCell ref="A52:E52"/>
    <mergeCell ref="A54:E54"/>
    <mergeCell ref="A55:E55"/>
    <mergeCell ref="A65:E65"/>
    <mergeCell ref="A66:E66"/>
    <mergeCell ref="A67:E67"/>
    <mergeCell ref="A61:E61"/>
    <mergeCell ref="A82:D82"/>
    <mergeCell ref="A79:D79"/>
    <mergeCell ref="A69:C69"/>
  </mergeCells>
  <pageMargins left="0.748031" right="0.748031" top="0.98425200000000002" bottom="0.98425200000000002" header="0" footer="0"/>
  <pageSetup scale="96" orientation="portrait" r:id="rId1"/>
  <headerFooter>
    <oddFooter>&amp;C&amp;"Helvetica Neue,Regular"&amp;12&amp;K000000&amp;P</oddFooter>
  </headerFooter>
  <rowBreaks count="1" manualBreakCount="1">
    <brk id="45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PASTAS AGROPROCESADOS</vt:lpstr>
      <vt:lpstr>'PASTAS AGROPROCESADOS'!Área_de_impresión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Zuniga Herrera Teresa de Jesus</cp:lastModifiedBy>
  <cp:revision/>
  <dcterms:created xsi:type="dcterms:W3CDTF">2020-11-27T12:49:26Z</dcterms:created>
  <dcterms:modified xsi:type="dcterms:W3CDTF">2023-03-31T20:49:51Z</dcterms:modified>
  <cp:category/>
  <cp:contentStatus/>
</cp:coreProperties>
</file>