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gutierr\OneDrive - INDAP\Escritorio\"/>
    </mc:Choice>
  </mc:AlternateContent>
  <bookViews>
    <workbookView xWindow="0" yWindow="0" windowWidth="15360" windowHeight="7755"/>
  </bookViews>
  <sheets>
    <sheet name="PAVOS" sheetId="1" r:id="rId1"/>
  </sheets>
  <calcPr calcId="152511"/>
</workbook>
</file>

<file path=xl/calcChain.xml><?xml version="1.0" encoding="utf-8"?>
<calcChain xmlns="http://schemas.openxmlformats.org/spreadsheetml/2006/main">
  <c r="G40" i="1" l="1"/>
  <c r="G38" i="1" l="1"/>
  <c r="G22" i="1"/>
  <c r="G21" i="1"/>
  <c r="G44" i="1" l="1"/>
  <c r="C67" i="1"/>
  <c r="G32" i="1"/>
  <c r="G33" i="1" s="1"/>
  <c r="C66" i="1" s="1"/>
  <c r="G45" i="1"/>
  <c r="C68" i="1" s="1"/>
  <c r="G28" i="1"/>
  <c r="C65" i="1" s="1"/>
  <c r="G12" i="1"/>
  <c r="G50" i="1" s="1"/>
  <c r="G23" i="1"/>
  <c r="C64" i="1" s="1"/>
  <c r="G47" i="1" l="1"/>
  <c r="G48" i="1" s="1"/>
  <c r="G49" i="1" l="1"/>
  <c r="C69" i="1"/>
  <c r="G51" i="1" l="1"/>
  <c r="D75" i="1"/>
  <c r="C70" i="1"/>
  <c r="D69" i="1" s="1"/>
  <c r="E75" i="1"/>
  <c r="D66" i="1" l="1"/>
  <c r="D67" i="1"/>
  <c r="D68" i="1"/>
  <c r="D64" i="1"/>
  <c r="D70" i="1" l="1"/>
</calcChain>
</file>

<file path=xl/sharedStrings.xml><?xml version="1.0" encoding="utf-8"?>
<sst xmlns="http://schemas.openxmlformats.org/spreadsheetml/2006/main" count="112" uniqueCount="85">
  <si>
    <t>RUBRO O CULTIVO</t>
  </si>
  <si>
    <t>PAVOS</t>
  </si>
  <si>
    <t>RENDIMIENTO (Cabezas/Plantel)</t>
  </si>
  <si>
    <t xml:space="preserve">VARIEDAD </t>
  </si>
  <si>
    <t>CRIOLLOS</t>
  </si>
  <si>
    <t>FECHA ESTIMADA  PRECIO VENTA</t>
  </si>
  <si>
    <t>NIVEL TECNOLÓGICO</t>
  </si>
  <si>
    <t>Medio</t>
  </si>
  <si>
    <t>PRECIO ESPERADO ($/Cabeza)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</si>
  <si>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</si>
  <si>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</si>
  <si>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</si>
  <si>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</si>
  <si>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</si>
  <si>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</si>
  <si>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</si>
  <si>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</si>
  <si>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</si>
  <si>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</si>
  <si>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FECHA PRECIO INSUMOS</t>
  </si>
  <si>
    <t>CONTINGENCIA</t>
  </si>
  <si>
    <t>Heladas - sequia</t>
  </si>
  <si>
    <t>COSTOS DIRECTOS DE PRODUCCIÓN POR PLANTEL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</si>
  <si>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</si>
  <si>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</si>
  <si>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</si>
  <si>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</si>
  <si>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</si>
  <si>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</si>
  <si>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</si>
  <si>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sanitario</t>
  </si>
  <si>
    <t>global</t>
  </si>
  <si>
    <t>temporada</t>
  </si>
  <si>
    <t>Mano de Obra, alimentación , manejo.</t>
  </si>
  <si>
    <t>J/h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</si>
  <si>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</si>
  <si>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</si>
  <si>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</si>
  <si>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</si>
  <si>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</si>
  <si>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</si>
  <si>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</si>
  <si>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</si>
  <si>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</si>
  <si>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</si>
  <si>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anual</t>
  </si>
  <si>
    <t>Alimentacion pavos produccion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</si>
  <si>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</si>
  <si>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</si>
  <si>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</si>
  <si>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</si>
  <si>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</si>
  <si>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</si>
  <si>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</si>
  <si>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</si>
  <si>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</si>
  <si>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</si>
  <si>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</si>
  <si>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</si>
  <si>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</si>
  <si>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</si>
  <si>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</si>
  <si>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</si>
  <si>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</si>
  <si>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</si>
  <si>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</si>
  <si>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</si>
  <si>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</si>
  <si>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</si>
  <si>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</si>
  <si>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</si>
  <si>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</si>
  <si>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</si>
  <si>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</si>
  <si>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</si>
  <si>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($/Cabeza)</t>
  </si>
  <si>
    <t>Rendimiento (Cabeza/hà)</t>
  </si>
  <si>
    <t>Costo unitario ($/cabeza) (*)</t>
  </si>
  <si>
    <t>(*): Este valor representa el valor mìnimo de venta del producto</t>
  </si>
  <si>
    <t>MARZO 2024</t>
  </si>
  <si>
    <t>AÑO 2023</t>
  </si>
  <si>
    <t>Harina de carne</t>
  </si>
  <si>
    <t>Promotor L</t>
  </si>
  <si>
    <t>litro</t>
  </si>
  <si>
    <t>1000cc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</si>
</sst>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&quot;$&quot;\ * #,##0_-;\-&quot;$&quot;\ * #,##0_-;_-&quot;$&quot;\ * &quot;-&quot;_-;_-@_-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8"/>
      <name val="Helvetica Neue"/>
      <family val="2"/>
      <scheme val="minor"/>
    </font>
    <font>
      <sz val="7"/>
      <name val="Helvetica Neue"/>
      <family val="2"/>
      <scheme val="minor"/>
    </font>
    <font>
      <sz val="8"/>
      <name val="Arial"/>
      <family val="2"/>
    </font>
    <font>
      <sz val="8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9" fillId="0" borderId="21"/>
    <xf numFmtId="0" fontId="1" fillId="0" borderId="21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2" fillId="3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right"/>
    </xf>
    <xf numFmtId="0" fontId="3" fillId="2" borderId="7" xfId="0" applyFont="1" applyFill="1" applyBorder="1"/>
    <xf numFmtId="3" fontId="3" fillId="2" borderId="6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/>
    <xf numFmtId="49" fontId="5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right" wrapText="1"/>
    </xf>
    <xf numFmtId="49" fontId="5" fillId="2" borderId="6" xfId="0" applyNumberFormat="1" applyFont="1" applyFill="1" applyBorder="1"/>
    <xf numFmtId="0" fontId="5" fillId="2" borderId="6" xfId="0" applyFont="1" applyFill="1" applyBorder="1"/>
    <xf numFmtId="3" fontId="5" fillId="2" borderId="6" xfId="0" applyNumberFormat="1" applyFont="1" applyFill="1" applyBorder="1" applyAlignment="1">
      <alignment horizontal="right" wrapText="1"/>
    </xf>
    <xf numFmtId="14" fontId="5" fillId="2" borderId="6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3" fillId="2" borderId="11" xfId="0" applyFont="1" applyFill="1" applyBorder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8" fillId="3" borderId="6" xfId="0" applyNumberFormat="1" applyFont="1" applyFill="1" applyBorder="1" applyAlignment="1">
      <alignment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3" fontId="8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/>
    <xf numFmtId="0" fontId="3" fillId="2" borderId="18" xfId="0" applyFont="1" applyFill="1" applyBorder="1"/>
    <xf numFmtId="3" fontId="3" fillId="2" borderId="18" xfId="0" applyNumberFormat="1" applyFont="1" applyFill="1" applyBorder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6" fontId="2" fillId="2" borderId="21" xfId="0" applyNumberFormat="1" applyFont="1" applyFill="1" applyBorder="1" applyAlignment="1">
      <alignment vertical="center"/>
    </xf>
    <xf numFmtId="166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3" fillId="2" borderId="24" xfId="0" applyFont="1" applyFill="1" applyBorder="1"/>
    <xf numFmtId="3" fontId="3" fillId="2" borderId="24" xfId="0" applyNumberFormat="1" applyFont="1" applyFill="1" applyBorder="1"/>
    <xf numFmtId="49" fontId="2" fillId="5" borderId="25" xfId="0" applyNumberFormat="1" applyFont="1" applyFill="1" applyBorder="1" applyAlignment="1">
      <alignment vertical="center"/>
    </xf>
    <xf numFmtId="0" fontId="2" fillId="5" borderId="26" xfId="0" applyFont="1" applyFill="1" applyBorder="1" applyAlignment="1">
      <alignment vertical="center"/>
    </xf>
    <xf numFmtId="166" fontId="2" fillId="5" borderId="27" xfId="0" applyNumberFormat="1" applyFont="1" applyFill="1" applyBorder="1" applyAlignment="1">
      <alignment vertical="center"/>
    </xf>
    <xf numFmtId="49" fontId="2" fillId="3" borderId="28" xfId="0" applyNumberFormat="1" applyFont="1" applyFill="1" applyBorder="1" applyAlignment="1">
      <alignment vertical="center"/>
    </xf>
    <xf numFmtId="166" fontId="2" fillId="3" borderId="29" xfId="0" applyNumberFormat="1" applyFont="1" applyFill="1" applyBorder="1" applyAlignment="1">
      <alignment vertical="center"/>
    </xf>
    <xf numFmtId="49" fontId="2" fillId="5" borderId="28" xfId="0" applyNumberFormat="1" applyFont="1" applyFill="1" applyBorder="1" applyAlignment="1">
      <alignment vertical="center"/>
    </xf>
    <xf numFmtId="166" fontId="2" fillId="5" borderId="29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6" fontId="2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7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3" fillId="2" borderId="1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5" fillId="2" borderId="56" xfId="0" applyNumberFormat="1" applyFont="1" applyFill="1" applyBorder="1" applyAlignment="1">
      <alignment wrapText="1"/>
    </xf>
    <xf numFmtId="49" fontId="5" fillId="2" borderId="56" xfId="0" applyNumberFormat="1" applyFont="1" applyFill="1" applyBorder="1" applyAlignment="1">
      <alignment horizontal="center"/>
    </xf>
    <xf numFmtId="3" fontId="5" fillId="2" borderId="56" xfId="0" applyNumberFormat="1" applyFont="1" applyFill="1" applyBorder="1"/>
    <xf numFmtId="49" fontId="5" fillId="2" borderId="56" xfId="0" applyNumberFormat="1" applyFont="1" applyFill="1" applyBorder="1" applyAlignment="1">
      <alignment horizontal="center" wrapText="1"/>
    </xf>
    <xf numFmtId="165" fontId="5" fillId="2" borderId="56" xfId="0" applyNumberFormat="1" applyFont="1" applyFill="1" applyBorder="1"/>
    <xf numFmtId="49" fontId="9" fillId="3" borderId="57" xfId="0" applyNumberFormat="1" applyFont="1" applyFill="1" applyBorder="1" applyAlignment="1">
      <alignment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vertical="center"/>
    </xf>
    <xf numFmtId="3" fontId="9" fillId="3" borderId="57" xfId="0" applyNumberFormat="1" applyFont="1" applyFill="1" applyBorder="1" applyAlignment="1">
      <alignment vertical="center"/>
    </xf>
    <xf numFmtId="49" fontId="5" fillId="2" borderId="58" xfId="0" applyNumberFormat="1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center" wrapText="1"/>
    </xf>
    <xf numFmtId="0" fontId="5" fillId="2" borderId="58" xfId="0" applyNumberFormat="1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right" wrapText="1"/>
    </xf>
    <xf numFmtId="3" fontId="5" fillId="2" borderId="58" xfId="0" applyNumberFormat="1" applyFont="1" applyFill="1" applyBorder="1" applyAlignment="1">
      <alignment horizontal="right" wrapText="1"/>
    </xf>
    <xf numFmtId="0" fontId="20" fillId="10" borderId="55" xfId="2" applyFont="1" applyFill="1" applyBorder="1" applyAlignment="1">
      <alignment horizontal="justify" vertical="center" wrapText="1"/>
    </xf>
    <xf numFmtId="165" fontId="22" fillId="10" borderId="55" xfId="2" applyNumberFormat="1" applyFont="1" applyFill="1" applyBorder="1" applyAlignment="1">
      <alignment horizontal="center" vertical="center" wrapText="1"/>
    </xf>
    <xf numFmtId="3" fontId="22" fillId="10" borderId="55" xfId="2" applyNumberFormat="1" applyFont="1" applyFill="1" applyBorder="1" applyAlignment="1">
      <alignment horizontal="center" vertical="center" wrapText="1"/>
    </xf>
    <xf numFmtId="0" fontId="23" fillId="0" borderId="55" xfId="0" applyFont="1" applyBorder="1" applyAlignment="1">
      <alignment horizontal="center"/>
    </xf>
    <xf numFmtId="3" fontId="22" fillId="10" borderId="55" xfId="2" applyNumberFormat="1" applyFont="1" applyFill="1" applyBorder="1" applyAlignment="1">
      <alignment horizontal="right" vertical="center" wrapText="1"/>
    </xf>
    <xf numFmtId="168" fontId="21" fillId="0" borderId="55" xfId="0" applyNumberFormat="1" applyFont="1" applyBorder="1"/>
    <xf numFmtId="0" fontId="20" fillId="0" borderId="55" xfId="0" applyFont="1" applyBorder="1" applyAlignment="1">
      <alignment horizontal="left"/>
    </xf>
    <xf numFmtId="3" fontId="23" fillId="0" borderId="55" xfId="0" applyNumberFormat="1" applyFont="1" applyBorder="1" applyAlignment="1">
      <alignment horizontal="center"/>
    </xf>
    <xf numFmtId="168" fontId="21" fillId="10" borderId="55" xfId="0" applyNumberFormat="1" applyFont="1" applyFill="1" applyBorder="1"/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314325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76"/>
  <sheetViews>
    <sheetView showGridLines="0" tabSelected="1" topLeftCell="A55" workbookViewId="0">
      <selection activeCell="J34" sqref="J34"/>
    </sheetView>
  </sheetViews>
  <sheetFormatPr baseColWidth="10" defaultColWidth="10.85546875" defaultRowHeight="11.25" customHeight="1"/>
  <cols>
    <col min="1" max="1" width="4.42578125" style="1" customWidth="1"/>
    <col min="2" max="2" width="23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.8554687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50</v>
      </c>
    </row>
    <row r="10" spans="1:7" ht="26.25" customHeight="1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3" t="s">
        <v>79</v>
      </c>
    </row>
    <row r="11" spans="1:7" ht="18" customHeight="1">
      <c r="A11" s="5"/>
      <c r="B11" s="10" t="s">
        <v>6</v>
      </c>
      <c r="C11" s="13" t="s">
        <v>7</v>
      </c>
      <c r="D11" s="12"/>
      <c r="E11" s="143" t="s">
        <v>8</v>
      </c>
      <c r="F11" s="144"/>
      <c r="G11" s="14">
        <v>25000</v>
      </c>
    </row>
    <row r="12" spans="1:7" ht="11.25" customHeight="1">
      <c r="A12" s="5"/>
      <c r="B12" s="10" t="s">
        <v>9</v>
      </c>
      <c r="C12" s="15" t="s">
        <v>10</v>
      </c>
      <c r="D12" s="12"/>
      <c r="E12" s="16" t="s">
        <v>11</v>
      </c>
      <c r="F12" s="17"/>
      <c r="G12" s="18">
        <f>(G9*G11)</f>
        <v>1250000</v>
      </c>
    </row>
    <row r="13" spans="1:7" ht="11.25" customHeight="1">
      <c r="A13" s="5"/>
      <c r="B13" s="10" t="s">
        <v>12</v>
      </c>
      <c r="C13" s="13" t="s">
        <v>13</v>
      </c>
      <c r="D13" s="12"/>
      <c r="E13" s="143" t="s">
        <v>14</v>
      </c>
      <c r="F13" s="144"/>
      <c r="G13" s="13" t="s">
        <v>15</v>
      </c>
    </row>
    <row r="14" spans="1:7" ht="13.5" customHeight="1">
      <c r="A14" s="5"/>
      <c r="B14" s="10" t="s">
        <v>16</v>
      </c>
      <c r="C14" s="13" t="s">
        <v>17</v>
      </c>
      <c r="D14" s="12"/>
      <c r="E14" s="143" t="s">
        <v>18</v>
      </c>
      <c r="F14" s="144"/>
      <c r="G14" s="13" t="s">
        <v>80</v>
      </c>
    </row>
    <row r="15" spans="1:7" ht="25.5" customHeight="1">
      <c r="A15" s="5"/>
      <c r="B15" s="10" t="s">
        <v>19</v>
      </c>
      <c r="C15" s="19">
        <v>44932</v>
      </c>
      <c r="D15" s="12"/>
      <c r="E15" s="147" t="s">
        <v>20</v>
      </c>
      <c r="F15" s="148"/>
      <c r="G15" s="15" t="s">
        <v>21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49" t="s">
        <v>22</v>
      </c>
      <c r="C17" s="150"/>
      <c r="D17" s="150"/>
      <c r="E17" s="150"/>
      <c r="F17" s="150"/>
      <c r="G17" s="150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23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7" ht="18" customHeight="1">
      <c r="A21" s="25"/>
      <c r="B21" s="132" t="s">
        <v>30</v>
      </c>
      <c r="C21" s="133" t="s">
        <v>31</v>
      </c>
      <c r="D21" s="134">
        <v>1</v>
      </c>
      <c r="E21" s="135" t="s">
        <v>32</v>
      </c>
      <c r="F21" s="136">
        <v>20000</v>
      </c>
      <c r="G21" s="137">
        <f>F21*D21</f>
        <v>20000</v>
      </c>
    </row>
    <row r="22" spans="1:7" ht="19.5" customHeight="1">
      <c r="A22" s="25"/>
      <c r="B22" s="132" t="s">
        <v>33</v>
      </c>
      <c r="C22" s="133" t="s">
        <v>34</v>
      </c>
      <c r="D22" s="134">
        <v>20</v>
      </c>
      <c r="E22" s="135" t="s">
        <v>32</v>
      </c>
      <c r="F22" s="136">
        <v>20000</v>
      </c>
      <c r="G22" s="137">
        <f>+D22*F22</f>
        <v>400000</v>
      </c>
    </row>
    <row r="23" spans="1:7" ht="12.75" customHeight="1">
      <c r="A23" s="25"/>
      <c r="B23" s="33" t="s">
        <v>35</v>
      </c>
      <c r="C23" s="34"/>
      <c r="D23" s="34"/>
      <c r="E23" s="34"/>
      <c r="F23" s="35"/>
      <c r="G23" s="36">
        <f>SUM(G21:G22)</f>
        <v>420000</v>
      </c>
    </row>
    <row r="24" spans="1:7" ht="12" customHeight="1">
      <c r="A24" s="2"/>
      <c r="B24" s="26"/>
      <c r="C24" s="28"/>
      <c r="D24" s="28"/>
      <c r="E24" s="28"/>
      <c r="F24" s="37"/>
      <c r="G24" s="37"/>
    </row>
    <row r="25" spans="1:7" ht="12" customHeight="1">
      <c r="A25" s="5"/>
      <c r="B25" s="38" t="s">
        <v>36</v>
      </c>
      <c r="C25" s="39"/>
      <c r="D25" s="40"/>
      <c r="E25" s="40"/>
      <c r="F25" s="41"/>
      <c r="G25" s="41"/>
    </row>
    <row r="26" spans="1:7" ht="24" customHeight="1">
      <c r="A26" s="5"/>
      <c r="B26" s="42" t="s">
        <v>24</v>
      </c>
      <c r="C26" s="43" t="s">
        <v>25</v>
      </c>
      <c r="D26" s="43" t="s">
        <v>26</v>
      </c>
      <c r="E26" s="42" t="s">
        <v>27</v>
      </c>
      <c r="F26" s="43" t="s">
        <v>28</v>
      </c>
      <c r="G26" s="42" t="s">
        <v>29</v>
      </c>
    </row>
    <row r="27" spans="1:7" ht="12" customHeight="1">
      <c r="A27" s="5"/>
      <c r="B27" s="44"/>
      <c r="C27" s="45"/>
      <c r="D27" s="45"/>
      <c r="E27" s="45"/>
      <c r="F27" s="116"/>
      <c r="G27" s="116"/>
    </row>
    <row r="28" spans="1:7" ht="12" customHeight="1">
      <c r="A28" s="5"/>
      <c r="B28" s="46" t="s">
        <v>37</v>
      </c>
      <c r="C28" s="47"/>
      <c r="D28" s="47"/>
      <c r="E28" s="47"/>
      <c r="F28" s="48"/>
      <c r="G28" s="117">
        <f>SUM(G27)</f>
        <v>0</v>
      </c>
    </row>
    <row r="29" spans="1:7" ht="12" customHeight="1">
      <c r="A29" s="2"/>
      <c r="B29" s="49"/>
      <c r="C29" s="50"/>
      <c r="D29" s="50"/>
      <c r="E29" s="50"/>
      <c r="F29" s="51"/>
      <c r="G29" s="51"/>
    </row>
    <row r="30" spans="1:7" ht="12" customHeight="1">
      <c r="A30" s="5"/>
      <c r="B30" s="38" t="s">
        <v>38</v>
      </c>
      <c r="C30" s="39"/>
      <c r="D30" s="40"/>
      <c r="E30" s="40"/>
      <c r="F30" s="41"/>
      <c r="G30" s="41"/>
    </row>
    <row r="31" spans="1:7" ht="24" customHeight="1">
      <c r="A31" s="5"/>
      <c r="B31" s="52" t="s">
        <v>24</v>
      </c>
      <c r="C31" s="52" t="s">
        <v>25</v>
      </c>
      <c r="D31" s="52" t="s">
        <v>26</v>
      </c>
      <c r="E31" s="52" t="s">
        <v>27</v>
      </c>
      <c r="F31" s="53" t="s">
        <v>28</v>
      </c>
      <c r="G31" s="52" t="s">
        <v>29</v>
      </c>
    </row>
    <row r="32" spans="1:7" ht="12.75" customHeight="1">
      <c r="A32" s="25"/>
      <c r="B32" s="127"/>
      <c r="C32" s="128"/>
      <c r="D32" s="129"/>
      <c r="E32" s="130"/>
      <c r="F32" s="131"/>
      <c r="G32" s="131">
        <f t="shared" ref="G32" si="0">(D32*F32)</f>
        <v>0</v>
      </c>
    </row>
    <row r="33" spans="1:11" ht="12.75" customHeight="1">
      <c r="A33" s="5"/>
      <c r="B33" s="54" t="s">
        <v>39</v>
      </c>
      <c r="C33" s="55"/>
      <c r="D33" s="55"/>
      <c r="E33" s="55"/>
      <c r="F33" s="56"/>
      <c r="G33" s="57">
        <f>SUM(G32:G32)</f>
        <v>0</v>
      </c>
    </row>
    <row r="34" spans="1:11" ht="12" customHeight="1">
      <c r="A34" s="2"/>
      <c r="B34" s="49"/>
      <c r="C34" s="50"/>
      <c r="D34" s="50"/>
      <c r="E34" s="50"/>
      <c r="F34" s="51"/>
      <c r="G34" s="51"/>
    </row>
    <row r="35" spans="1:11" ht="12" customHeight="1">
      <c r="A35" s="5"/>
      <c r="B35" s="38" t="s">
        <v>40</v>
      </c>
      <c r="C35" s="39"/>
      <c r="D35" s="40"/>
      <c r="E35" s="40"/>
      <c r="F35" s="41"/>
      <c r="G35" s="41"/>
    </row>
    <row r="36" spans="1:11" ht="24" customHeight="1">
      <c r="A36" s="5"/>
      <c r="B36" s="53" t="s">
        <v>41</v>
      </c>
      <c r="C36" s="53" t="s">
        <v>42</v>
      </c>
      <c r="D36" s="53" t="s">
        <v>43</v>
      </c>
      <c r="E36" s="53" t="s">
        <v>27</v>
      </c>
      <c r="F36" s="53" t="s">
        <v>28</v>
      </c>
      <c r="G36" s="53" t="s">
        <v>29</v>
      </c>
      <c r="K36" s="115"/>
    </row>
    <row r="37" spans="1:11" ht="12.75" customHeight="1">
      <c r="A37" s="25"/>
      <c r="B37" s="138" t="s">
        <v>82</v>
      </c>
      <c r="C37" s="135" t="s">
        <v>83</v>
      </c>
      <c r="D37" s="135" t="s">
        <v>84</v>
      </c>
      <c r="E37" s="135" t="s">
        <v>45</v>
      </c>
      <c r="F37" s="139">
        <v>22000</v>
      </c>
      <c r="G37" s="140">
        <v>22000</v>
      </c>
      <c r="K37" s="115"/>
    </row>
    <row r="38" spans="1:11" ht="12.75" customHeight="1">
      <c r="A38" s="71"/>
      <c r="B38" s="138" t="s">
        <v>46</v>
      </c>
      <c r="C38" s="135" t="s">
        <v>44</v>
      </c>
      <c r="D38" s="135">
        <v>1500</v>
      </c>
      <c r="E38" s="135" t="s">
        <v>45</v>
      </c>
      <c r="F38" s="139">
        <v>350</v>
      </c>
      <c r="G38" s="140">
        <f>F38*D38</f>
        <v>525000</v>
      </c>
    </row>
    <row r="39" spans="1:11" ht="12.75" customHeight="1">
      <c r="A39" s="71"/>
      <c r="B39" s="138" t="s">
        <v>81</v>
      </c>
      <c r="C39" s="135" t="s">
        <v>44</v>
      </c>
      <c r="D39" s="135">
        <v>25</v>
      </c>
      <c r="E39" s="135" t="s">
        <v>45</v>
      </c>
      <c r="F39" s="139">
        <v>19000</v>
      </c>
      <c r="G39" s="140">
        <v>19000</v>
      </c>
    </row>
    <row r="40" spans="1:11" ht="13.5" customHeight="1">
      <c r="A40" s="5"/>
      <c r="B40" s="123" t="s">
        <v>47</v>
      </c>
      <c r="C40" s="124"/>
      <c r="D40" s="124"/>
      <c r="E40" s="124"/>
      <c r="F40" s="125"/>
      <c r="G40" s="126">
        <f>SUM(G37:G39)</f>
        <v>566000</v>
      </c>
    </row>
    <row r="41" spans="1:11" ht="12" customHeight="1">
      <c r="A41" s="2"/>
      <c r="B41" s="49"/>
      <c r="C41" s="50"/>
      <c r="D41" s="50"/>
      <c r="E41" s="58"/>
      <c r="F41" s="51"/>
      <c r="G41" s="51"/>
    </row>
    <row r="42" spans="1:11" ht="12" customHeight="1">
      <c r="A42" s="5"/>
      <c r="B42" s="38" t="s">
        <v>48</v>
      </c>
      <c r="C42" s="39"/>
      <c r="D42" s="40"/>
      <c r="E42" s="40"/>
      <c r="F42" s="41"/>
      <c r="G42" s="41"/>
    </row>
    <row r="43" spans="1:11" ht="24" customHeight="1">
      <c r="A43" s="5"/>
      <c r="B43" s="52" t="s">
        <v>49</v>
      </c>
      <c r="C43" s="53" t="s">
        <v>42</v>
      </c>
      <c r="D43" s="53" t="s">
        <v>43</v>
      </c>
      <c r="E43" s="52" t="s">
        <v>27</v>
      </c>
      <c r="F43" s="53" t="s">
        <v>28</v>
      </c>
      <c r="G43" s="52" t="s">
        <v>29</v>
      </c>
    </row>
    <row r="44" spans="1:11" ht="12.75" customHeight="1">
      <c r="A44" s="25"/>
      <c r="B44" s="118" t="s">
        <v>50</v>
      </c>
      <c r="C44" s="119" t="s">
        <v>42</v>
      </c>
      <c r="D44" s="120">
        <v>1</v>
      </c>
      <c r="E44" s="121" t="s">
        <v>51</v>
      </c>
      <c r="F44" s="122">
        <v>50000</v>
      </c>
      <c r="G44" s="120">
        <f>(D44*F44)</f>
        <v>50000</v>
      </c>
    </row>
    <row r="45" spans="1:11" ht="13.5" customHeight="1">
      <c r="A45" s="5"/>
      <c r="B45" s="123" t="s">
        <v>52</v>
      </c>
      <c r="C45" s="124"/>
      <c r="D45" s="124"/>
      <c r="E45" s="124"/>
      <c r="F45" s="125"/>
      <c r="G45" s="126">
        <f>SUM(G44)</f>
        <v>50000</v>
      </c>
    </row>
    <row r="46" spans="1:11" ht="12" customHeight="1">
      <c r="A46" s="2"/>
      <c r="B46" s="74"/>
      <c r="C46" s="74"/>
      <c r="D46" s="74"/>
      <c r="E46" s="74"/>
      <c r="F46" s="75"/>
      <c r="G46" s="75"/>
    </row>
    <row r="47" spans="1:11" ht="12" customHeight="1">
      <c r="A47" s="71"/>
      <c r="B47" s="76" t="s">
        <v>53</v>
      </c>
      <c r="C47" s="77"/>
      <c r="D47" s="77"/>
      <c r="E47" s="77"/>
      <c r="F47" s="77"/>
      <c r="G47" s="78">
        <f>G23+G28+G33+G40+G45</f>
        <v>1036000</v>
      </c>
    </row>
    <row r="48" spans="1:11" ht="12" customHeight="1">
      <c r="A48" s="71"/>
      <c r="B48" s="79" t="s">
        <v>54</v>
      </c>
      <c r="C48" s="60"/>
      <c r="D48" s="60"/>
      <c r="E48" s="60"/>
      <c r="F48" s="60"/>
      <c r="G48" s="80">
        <f>G47*0.05</f>
        <v>51800</v>
      </c>
    </row>
    <row r="49" spans="1:7" ht="12" customHeight="1">
      <c r="A49" s="71"/>
      <c r="B49" s="81" t="s">
        <v>55</v>
      </c>
      <c r="C49" s="59"/>
      <c r="D49" s="59"/>
      <c r="E49" s="59"/>
      <c r="F49" s="59"/>
      <c r="G49" s="82">
        <f>G48+G47</f>
        <v>1087800</v>
      </c>
    </row>
    <row r="50" spans="1:7" ht="12" customHeight="1">
      <c r="A50" s="71"/>
      <c r="B50" s="79" t="s">
        <v>56</v>
      </c>
      <c r="C50" s="60"/>
      <c r="D50" s="60"/>
      <c r="E50" s="60"/>
      <c r="F50" s="60"/>
      <c r="G50" s="80">
        <f>G12</f>
        <v>1250000</v>
      </c>
    </row>
    <row r="51" spans="1:7" ht="12" customHeight="1">
      <c r="A51" s="71"/>
      <c r="B51" s="83" t="s">
        <v>57</v>
      </c>
      <c r="C51" s="84"/>
      <c r="D51" s="84"/>
      <c r="E51" s="84"/>
      <c r="F51" s="84"/>
      <c r="G51" s="85">
        <f>G50-G49</f>
        <v>162200</v>
      </c>
    </row>
    <row r="52" spans="1:7" ht="12" customHeight="1">
      <c r="A52" s="71"/>
      <c r="B52" s="72" t="s">
        <v>58</v>
      </c>
      <c r="C52" s="73"/>
      <c r="D52" s="73"/>
      <c r="E52" s="73"/>
      <c r="F52" s="73"/>
      <c r="G52" s="68"/>
    </row>
    <row r="53" spans="1:7" ht="12.75" customHeight="1" thickBot="1">
      <c r="A53" s="71"/>
      <c r="B53" s="86"/>
      <c r="C53" s="73"/>
      <c r="D53" s="73"/>
      <c r="E53" s="73"/>
      <c r="F53" s="73"/>
      <c r="G53" s="68"/>
    </row>
    <row r="54" spans="1:7" ht="12" customHeight="1">
      <c r="A54" s="71"/>
      <c r="B54" s="98" t="s">
        <v>59</v>
      </c>
      <c r="C54" s="99"/>
      <c r="D54" s="99"/>
      <c r="E54" s="99"/>
      <c r="F54" s="100"/>
      <c r="G54" s="68"/>
    </row>
    <row r="55" spans="1:7" ht="12" customHeight="1">
      <c r="A55" s="71"/>
      <c r="B55" s="101" t="s">
        <v>60</v>
      </c>
      <c r="C55" s="70"/>
      <c r="D55" s="70"/>
      <c r="E55" s="70"/>
      <c r="F55" s="102"/>
      <c r="G55" s="68"/>
    </row>
    <row r="56" spans="1:7" ht="12" customHeight="1">
      <c r="A56" s="71"/>
      <c r="B56" s="101" t="s">
        <v>61</v>
      </c>
      <c r="C56" s="70"/>
      <c r="D56" s="70"/>
      <c r="E56" s="70"/>
      <c r="F56" s="102"/>
      <c r="G56" s="68"/>
    </row>
    <row r="57" spans="1:7" ht="12" customHeight="1">
      <c r="A57" s="71"/>
      <c r="B57" s="101" t="s">
        <v>62</v>
      </c>
      <c r="C57" s="70"/>
      <c r="D57" s="70"/>
      <c r="E57" s="70"/>
      <c r="F57" s="102"/>
      <c r="G57" s="68"/>
    </row>
    <row r="58" spans="1:7" ht="12" customHeight="1">
      <c r="A58" s="71"/>
      <c r="B58" s="101" t="s">
        <v>63</v>
      </c>
      <c r="C58" s="70"/>
      <c r="D58" s="70"/>
      <c r="E58" s="70"/>
      <c r="F58" s="102"/>
      <c r="G58" s="68"/>
    </row>
    <row r="59" spans="1:7" ht="12" customHeight="1">
      <c r="A59" s="71"/>
      <c r="B59" s="101" t="s">
        <v>64</v>
      </c>
      <c r="C59" s="70"/>
      <c r="D59" s="70"/>
      <c r="E59" s="70"/>
      <c r="F59" s="102"/>
      <c r="G59" s="68"/>
    </row>
    <row r="60" spans="1:7" ht="12.75" customHeight="1" thickBot="1">
      <c r="A60" s="71"/>
      <c r="B60" s="103" t="s">
        <v>65</v>
      </c>
      <c r="C60" s="104"/>
      <c r="D60" s="104"/>
      <c r="E60" s="104"/>
      <c r="F60" s="105"/>
      <c r="G60" s="68"/>
    </row>
    <row r="61" spans="1:7" ht="12.75" customHeight="1">
      <c r="A61" s="71"/>
      <c r="B61" s="96"/>
      <c r="C61" s="70"/>
      <c r="D61" s="70"/>
      <c r="E61" s="70"/>
      <c r="F61" s="70"/>
      <c r="G61" s="68"/>
    </row>
    <row r="62" spans="1:7" ht="15" customHeight="1" thickBot="1">
      <c r="A62" s="71"/>
      <c r="B62" s="141" t="s">
        <v>66</v>
      </c>
      <c r="C62" s="142"/>
      <c r="D62" s="95"/>
      <c r="E62" s="62"/>
      <c r="F62" s="62"/>
      <c r="G62" s="68"/>
    </row>
    <row r="63" spans="1:7" ht="12" customHeight="1">
      <c r="A63" s="71"/>
      <c r="B63" s="88" t="s">
        <v>49</v>
      </c>
      <c r="C63" s="63" t="s">
        <v>67</v>
      </c>
      <c r="D63" s="89" t="s">
        <v>68</v>
      </c>
      <c r="E63" s="62"/>
      <c r="F63" s="62"/>
      <c r="G63" s="68"/>
    </row>
    <row r="64" spans="1:7" ht="12" customHeight="1">
      <c r="A64" s="71"/>
      <c r="B64" s="90" t="s">
        <v>69</v>
      </c>
      <c r="C64" s="64">
        <f>G23</f>
        <v>420000</v>
      </c>
      <c r="D64" s="91">
        <f>(C64/C70)</f>
        <v>0.38610038610038611</v>
      </c>
      <c r="E64" s="62"/>
      <c r="F64" s="62"/>
      <c r="G64" s="68"/>
    </row>
    <row r="65" spans="1:7" ht="12" customHeight="1">
      <c r="A65" s="71"/>
      <c r="B65" s="90" t="s">
        <v>70</v>
      </c>
      <c r="C65" s="64">
        <f>G28</f>
        <v>0</v>
      </c>
      <c r="D65" s="91">
        <v>0</v>
      </c>
      <c r="E65" s="62"/>
      <c r="F65" s="62"/>
      <c r="G65" s="68"/>
    </row>
    <row r="66" spans="1:7" ht="12" customHeight="1">
      <c r="A66" s="71"/>
      <c r="B66" s="90" t="s">
        <v>71</v>
      </c>
      <c r="C66" s="64">
        <f>G33</f>
        <v>0</v>
      </c>
      <c r="D66" s="91">
        <f>(C66/C70)</f>
        <v>0</v>
      </c>
      <c r="E66" s="62"/>
      <c r="F66" s="62"/>
      <c r="G66" s="68"/>
    </row>
    <row r="67" spans="1:7" ht="12" customHeight="1">
      <c r="A67" s="71"/>
      <c r="B67" s="90" t="s">
        <v>41</v>
      </c>
      <c r="C67" s="64">
        <f>G40</f>
        <v>566000</v>
      </c>
      <c r="D67" s="91">
        <f>(C67/C70)</f>
        <v>0.52031623460194887</v>
      </c>
      <c r="E67" s="62"/>
      <c r="F67" s="62"/>
      <c r="G67" s="68"/>
    </row>
    <row r="68" spans="1:7" ht="12" customHeight="1">
      <c r="A68" s="71"/>
      <c r="B68" s="90" t="s">
        <v>72</v>
      </c>
      <c r="C68" s="65">
        <f>G45</f>
        <v>50000</v>
      </c>
      <c r="D68" s="91">
        <f>(C68/C70)</f>
        <v>4.5964331678617396E-2</v>
      </c>
      <c r="E68" s="67"/>
      <c r="F68" s="67"/>
      <c r="G68" s="68"/>
    </row>
    <row r="69" spans="1:7" ht="12" customHeight="1">
      <c r="A69" s="71"/>
      <c r="B69" s="90" t="s">
        <v>73</v>
      </c>
      <c r="C69" s="65">
        <f>G48</f>
        <v>51800</v>
      </c>
      <c r="D69" s="91">
        <f>(C69/C70)</f>
        <v>4.7619047619047616E-2</v>
      </c>
      <c r="E69" s="67"/>
      <c r="F69" s="67"/>
      <c r="G69" s="68"/>
    </row>
    <row r="70" spans="1:7" ht="12.75" customHeight="1" thickBot="1">
      <c r="A70" s="71"/>
      <c r="B70" s="92" t="s">
        <v>74</v>
      </c>
      <c r="C70" s="93">
        <f>SUM(C64:C69)</f>
        <v>1087800</v>
      </c>
      <c r="D70" s="94">
        <f>SUM(D64:D69)</f>
        <v>1</v>
      </c>
      <c r="E70" s="67"/>
      <c r="F70" s="67"/>
      <c r="G70" s="68"/>
    </row>
    <row r="71" spans="1:7" ht="12" customHeight="1">
      <c r="A71" s="71"/>
      <c r="B71" s="86"/>
      <c r="C71" s="73"/>
      <c r="D71" s="73"/>
      <c r="E71" s="73"/>
      <c r="F71" s="73"/>
      <c r="G71" s="68"/>
    </row>
    <row r="72" spans="1:7" ht="12.75" customHeight="1">
      <c r="A72" s="71"/>
      <c r="B72" s="87"/>
      <c r="C72" s="73"/>
      <c r="D72" s="73"/>
      <c r="E72" s="73"/>
      <c r="F72" s="73"/>
      <c r="G72" s="68"/>
    </row>
    <row r="73" spans="1:7" ht="12" customHeight="1" thickBot="1">
      <c r="A73" s="61"/>
      <c r="B73" s="107"/>
      <c r="C73" s="108" t="s">
        <v>75</v>
      </c>
      <c r="D73" s="109"/>
      <c r="E73" s="110"/>
      <c r="F73" s="66"/>
      <c r="G73" s="68"/>
    </row>
    <row r="74" spans="1:7" ht="12" customHeight="1">
      <c r="A74" s="71"/>
      <c r="B74" s="111" t="s">
        <v>76</v>
      </c>
      <c r="C74" s="112">
        <v>50</v>
      </c>
      <c r="D74" s="112">
        <v>25000</v>
      </c>
      <c r="E74" s="113">
        <v>55</v>
      </c>
      <c r="F74" s="106"/>
      <c r="G74" s="69"/>
    </row>
    <row r="75" spans="1:7" ht="12.75" customHeight="1" thickBot="1">
      <c r="A75" s="71"/>
      <c r="B75" s="92" t="s">
        <v>77</v>
      </c>
      <c r="C75" s="93">
        <v>25000</v>
      </c>
      <c r="D75" s="93">
        <f>(G49/D74)</f>
        <v>43.512</v>
      </c>
      <c r="E75" s="114">
        <f>(G49/E74)</f>
        <v>19778.18181818182</v>
      </c>
      <c r="F75" s="106"/>
      <c r="G75" s="69"/>
    </row>
    <row r="76" spans="1:7" ht="15.6" customHeight="1">
      <c r="A76" s="71"/>
      <c r="B76" s="97" t="s">
        <v>78</v>
      </c>
      <c r="C76" s="70"/>
      <c r="D76" s="70"/>
      <c r="E76" s="70"/>
      <c r="F76" s="70"/>
      <c r="G76" s="70"/>
    </row>
  </sheetData>
  <mergeCells count="8">
    <mergeCell ref="B62:C6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Gutiérrez Quintana Pedro Manuel</cp:lastModifiedBy>
  <cp:revision/>
  <dcterms:created xsi:type="dcterms:W3CDTF">2020-11-27T12:49:26Z</dcterms:created>
  <dcterms:modified xsi:type="dcterms:W3CDTF">2023-04-10T16:45:17Z</dcterms:modified>
  <cp:category/>
  <cp:contentStatus/>
</cp:coreProperties>
</file>