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Pepino Inv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H79" i="1"/>
  <c r="H42" i="1"/>
  <c r="H74" i="1"/>
  <c r="H73" i="1"/>
  <c r="H72" i="1"/>
  <c r="H71" i="1"/>
  <c r="H69" i="1"/>
  <c r="H68" i="1"/>
  <c r="H67" i="1"/>
  <c r="H65" i="1"/>
  <c r="H64" i="1"/>
  <c r="H63" i="1"/>
  <c r="H62" i="1"/>
  <c r="H61" i="1"/>
  <c r="H60" i="1"/>
  <c r="H59" i="1"/>
  <c r="H58" i="1"/>
  <c r="H57" i="1"/>
  <c r="E56" i="1"/>
  <c r="H56" i="1" s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<sst xmlns="http://schemas.openxmlformats.org/spreadsheetml/2006/main" count="212" uniqueCount="145">
  <si>
    <t>RUBRO O CULTIVO</t>
  </si>
  <si>
    <t>RENDIMIENTO (Unid./Há.)</t>
  </si>
  <si>
    <t>VARIEDAD</t>
  </si>
  <si>
    <t>MARKETER</t>
  </si>
  <si>
    <t>FECHA ESTIMADA  PRECIO VENTA</t>
  </si>
  <si>
    <t>OCT-DIC</t>
  </si>
  <si>
    <t>NIVEL TECNOLÓGICO</t>
  </si>
  <si>
    <t>MEDIO</t>
  </si>
  <si>
    <t>PRECIO ESPERADO ($/unid..)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</si>
  <si>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</si>
  <si>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</si>
  <si>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</si>
  <si>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</si>
  <si>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</si>
  <si>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</si>
  <si>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</si>
  <si>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</si>
  <si>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</si>
  <si>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SEQUIA, HELADAS, SOCIAL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</si>
  <si>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</si>
  <si>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</si>
  <si>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</si>
  <si>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</si>
  <si>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</si>
  <si>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</si>
  <si>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</si>
  <si>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</si>
  <si>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INSTALACIÓN DE CUBIERTA</t>
  </si>
  <si>
    <t>REPARACIÓN ESTRUCTURA</t>
  </si>
  <si>
    <t>JH</t>
  </si>
  <si>
    <t>ABRIL- MAYO</t>
  </si>
  <si>
    <t>LIMPIEZA</t>
  </si>
  <si>
    <t>SACAR CINTA GARETA(NAVE)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</si>
  <si>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</si>
  <si>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</si>
  <si>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</si>
  <si>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</si>
  <si>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</si>
  <si>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</si>
  <si>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</si>
  <si>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</si>
  <si>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</si>
  <si>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</si>
  <si>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</si>
  <si>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</si>
  <si>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</si>
  <si>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</si>
  <si>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Subtotal Jornadas Hombre</t>
  </si>
  <si>
    <t>JORNADAS ANIMAL</t>
  </si>
  <si>
    <t>N/A</t>
  </si>
  <si>
    <t>Subtotal Jornadas Animal</t>
  </si>
  <si>
    <t>MAQUINARIA</t>
  </si>
  <si>
    <t>PREPARACIÓN DE SUELO (TILLER + MESERO)</t>
  </si>
  <si>
    <t>NAVES</t>
  </si>
  <si>
    <t>Subtotal Costo Maquinaria</t>
  </si>
  <si>
    <t>INSUMOS</t>
  </si>
  <si>
    <t>Insumos</t>
  </si>
  <si>
    <t>Unidad (Kg/l/u)</t>
  </si>
  <si>
    <t>Cantidad (Kg/l/u)/HA</t>
  </si>
  <si>
    <t>PLANTÍNES</t>
  </si>
  <si>
    <t>U</t>
  </si>
  <si>
    <t>JULIO</t>
  </si>
  <si>
    <t>CINTA DE RIEGO</t>
  </si>
  <si>
    <t>M</t>
  </si>
  <si>
    <t>CINTA GARETTA</t>
  </si>
  <si>
    <t>KG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</si>
  <si>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</si>
  <si>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</si>
  <si>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</si>
  <si>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</si>
  <si>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</si>
  <si>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</si>
  <si>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</si>
  <si>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</si>
  <si>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</si>
  <si>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</si>
  <si>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</si>
  <si>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</si>
  <si>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</si>
  <si>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MEZCLA NPK 17-20-20</t>
  </si>
  <si>
    <t>NITRATO DE POTASIO SOLUBLE</t>
  </si>
  <si>
    <t>NITRATO DE CALCIO SOLUBLE</t>
  </si>
  <si>
    <t>NITRATO DE MAGNESIO SOLUBLE</t>
  </si>
  <si>
    <t>ULTRASOL CRECIMIENTO</t>
  </si>
  <si>
    <t>ÁCIDO FOSFÓRICO</t>
  </si>
  <si>
    <t>SEPTIEMB A DICIEMB</t>
  </si>
  <si>
    <t>BIOTRON</t>
  </si>
  <si>
    <t>BIDÓN 20 L</t>
  </si>
  <si>
    <t>JULIO A DICIEMBRE</t>
  </si>
  <si>
    <t>KELPAK</t>
  </si>
  <si>
    <t>TERRA SORB</t>
  </si>
  <si>
    <t>FUNGICIDAS</t>
  </si>
  <si>
    <t>NOV-DIC</t>
  </si>
  <si>
    <t>L</t>
  </si>
  <si>
    <t>INSECTICIDAS</t>
  </si>
  <si>
    <t>JUL-DIC</t>
  </si>
  <si>
    <t>ENVASE 250 GR</t>
  </si>
  <si>
    <t>Subtotal Insumos</t>
  </si>
  <si>
    <t>OTROS</t>
  </si>
  <si>
    <t>Item</t>
  </si>
  <si>
    <t>Cantidad (Kg/l/u)</t>
  </si>
  <si>
    <t>CAJA PLATANERA</t>
  </si>
  <si>
    <t xml:space="preserve">UN </t>
  </si>
  <si>
    <t>OCTUBRE</t>
  </si>
  <si>
    <t>ENERGÍA ELECTRICA</t>
  </si>
  <si>
    <t>GLOBAL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</si>
  <si>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</si>
  <si>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</si>
  <si>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</si>
  <si>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</si>
  <si>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</si>
  <si>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</si>
  <si>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</si>
  <si>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</si>
  <si>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</si>
  <si>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</si>
  <si>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</si>
  <si>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</si>
  <si>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</si>
  <si>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</si>
  <si>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</si>
  <si>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</si>
  <si>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</si>
  <si>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</si>
  <si>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</si>
  <si>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</si>
  <si>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</si>
  <si>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</si>
  <si>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</si>
  <si>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</si>
  <si>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</si>
  <si>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</si>
  <si>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</si>
  <si>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BELLIS O SIMILAR</t>
  </si>
  <si>
    <t>TOPAS O SIMILAR</t>
  </si>
  <si>
    <t>PREVICUR ENERGY O SIMILAR</t>
  </si>
  <si>
    <t>CONFIDOR  O SIMILAR</t>
  </si>
  <si>
    <t>VERTIMEC O SIMILAR</t>
  </si>
  <si>
    <t>HURRICANE O SIMILAR</t>
  </si>
  <si>
    <t>ENGEO O SIMILAR</t>
  </si>
  <si>
    <t>PEPINO ENSAL. INVIERNO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</si>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</sst>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0" borderId="1" xfId="0" applyNumberFormat="1" applyBorder="1"/>
    <xf numFmtId="0" fontId="6" fillId="0" borderId="0" xfId="0" applyNumberFormat="1" applyFont="1"/>
    <xf numFmtId="0" fontId="6" fillId="0" borderId="0" xfId="0" applyFont="1"/>
    <xf numFmtId="0" fontId="1" fillId="2" borderId="2" xfId="0" applyFont="1" applyFill="1" applyBorder="1"/>
    <xf numFmtId="0" fontId="1" fillId="0" borderId="0" xfId="0" applyNumberFormat="1" applyFont="1"/>
    <xf numFmtId="0" fontId="1" fillId="0" borderId="0" xfId="0" applyFont="1"/>
    <xf numFmtId="0" fontId="6" fillId="0" borderId="1" xfId="0" applyNumberFormat="1" applyFont="1" applyBorder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 wrapText="1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6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0" fontId="16" fillId="2" borderId="1" xfId="0" applyFont="1" applyFill="1" applyBorder="1"/>
    <xf numFmtId="3" fontId="16" fillId="2" borderId="1" xfId="0" applyNumberFormat="1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/>
    <xf numFmtId="0" fontId="2" fillId="2" borderId="11" xfId="0" applyFont="1" applyFill="1" applyBorder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/>
    <xf numFmtId="0" fontId="14" fillId="2" borderId="5" xfId="0" applyFont="1" applyFill="1" applyBorder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/>
    <xf numFmtId="0" fontId="14" fillId="2" borderId="10" xfId="0" applyFont="1" applyFill="1" applyBorder="1"/>
    <xf numFmtId="0" fontId="14" fillId="8" borderId="11" xfId="0" applyFont="1" applyFill="1" applyBorder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1" fontId="9" fillId="0" borderId="11" xfId="1" applyFont="1" applyBorder="1" applyAlignment="1">
      <alignment horizontal="right" vertical="center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7</xdr:col>
      <xdr:colOff>952500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2"/>
  <sheetViews>
    <sheetView showGridLines="0" tabSelected="1" topLeftCell="B1" zoomScale="172" zoomScaleNormal="172" workbookViewId="0">
      <selection activeCell="D12" sqref="D12:D15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22.57031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9"/>
      <c r="C1" s="39"/>
      <c r="D1" s="39"/>
      <c r="E1" s="39"/>
      <c r="F1" s="39"/>
      <c r="G1" s="39"/>
      <c r="H1" s="39"/>
    </row>
    <row r="2" spans="1:8" ht="15" customHeight="1" x14ac:dyDescent="0.25">
      <c r="A2" s="2"/>
      <c r="B2" s="39"/>
      <c r="C2" s="39"/>
      <c r="D2" s="39"/>
      <c r="E2" s="39"/>
      <c r="F2" s="39"/>
      <c r="G2" s="39"/>
      <c r="H2" s="39"/>
    </row>
    <row r="3" spans="1:8" ht="15" customHeight="1" x14ac:dyDescent="0.25">
      <c r="A3" s="2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2"/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2"/>
      <c r="B5" s="39"/>
      <c r="C5" s="39"/>
      <c r="D5" s="39"/>
      <c r="E5" s="39"/>
      <c r="F5" s="39"/>
      <c r="G5" s="39"/>
      <c r="H5" s="39"/>
    </row>
    <row r="6" spans="1:8" ht="15" customHeight="1" x14ac:dyDescent="0.25">
      <c r="A6" s="2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2"/>
      <c r="B7" s="39"/>
      <c r="C7" s="39"/>
      <c r="D7" s="39"/>
      <c r="E7" s="39"/>
      <c r="F7" s="39"/>
      <c r="G7" s="39"/>
      <c r="H7" s="39"/>
    </row>
    <row r="8" spans="1:8" ht="15" customHeight="1" x14ac:dyDescent="0.25">
      <c r="A8" s="2"/>
      <c r="B8" s="39"/>
      <c r="C8" s="39"/>
      <c r="D8" s="39"/>
      <c r="E8" s="39"/>
      <c r="F8" s="39"/>
      <c r="G8" s="39"/>
      <c r="H8" s="39"/>
    </row>
    <row r="9" spans="1:8" ht="12" customHeight="1" x14ac:dyDescent="0.25">
      <c r="A9" s="2"/>
      <c r="B9" s="39"/>
      <c r="C9" s="65" t="s">
        <v>0</v>
      </c>
      <c r="D9" s="66" t="s">
        <v>140</v>
      </c>
      <c r="E9" s="42"/>
      <c r="F9" s="126" t="s">
        <v>1</v>
      </c>
      <c r="G9" s="127"/>
      <c r="H9" s="16">
        <v>425000</v>
      </c>
    </row>
    <row r="10" spans="1:8" ht="15" x14ac:dyDescent="0.25">
      <c r="A10" s="2"/>
      <c r="B10" s="39"/>
      <c r="C10" s="10" t="s">
        <v>2</v>
      </c>
      <c r="D10" s="11" t="s">
        <v>3</v>
      </c>
      <c r="E10" s="42"/>
      <c r="F10" s="124" t="s">
        <v>4</v>
      </c>
      <c r="G10" s="125"/>
      <c r="H10" s="14" t="s">
        <v>5</v>
      </c>
    </row>
    <row r="11" spans="1:8" ht="12" customHeight="1" x14ac:dyDescent="0.25">
      <c r="A11" s="2"/>
      <c r="B11" s="39"/>
      <c r="C11" s="10" t="s">
        <v>6</v>
      </c>
      <c r="D11" s="12" t="s">
        <v>7</v>
      </c>
      <c r="E11" s="42"/>
      <c r="F11" s="124" t="s">
        <v>8</v>
      </c>
      <c r="G11" s="125"/>
      <c r="H11" s="15">
        <v>100</v>
      </c>
    </row>
    <row r="12" spans="1:8" ht="11.25" customHeight="1" x14ac:dyDescent="0.25">
      <c r="A12" s="2"/>
      <c r="B12" s="39"/>
      <c r="C12" s="10" t="s">
        <v>9</v>
      </c>
      <c r="D12" s="13" t="s">
        <v>141</v>
      </c>
      <c r="E12" s="42"/>
      <c r="F12" s="67" t="s">
        <v>10</v>
      </c>
      <c r="G12" s="68"/>
      <c r="H12" s="16">
        <f>+H11*H9</f>
        <v>42500000</v>
      </c>
    </row>
    <row r="13" spans="1:8" ht="11.25" customHeight="1" x14ac:dyDescent="0.25">
      <c r="A13" s="2"/>
      <c r="B13" s="39"/>
      <c r="C13" s="10" t="s">
        <v>11</v>
      </c>
      <c r="D13" s="13" t="s">
        <v>142</v>
      </c>
      <c r="E13" s="42"/>
      <c r="F13" s="124" t="s">
        <v>12</v>
      </c>
      <c r="G13" s="125"/>
      <c r="H13" s="17" t="s">
        <v>13</v>
      </c>
    </row>
    <row r="14" spans="1:8" ht="14.25" customHeight="1" x14ac:dyDescent="0.25">
      <c r="A14" s="2"/>
      <c r="B14" s="39"/>
      <c r="C14" s="10" t="s">
        <v>14</v>
      </c>
      <c r="D14" s="13" t="s">
        <v>143</v>
      </c>
      <c r="E14" s="42"/>
      <c r="F14" s="124" t="s">
        <v>15</v>
      </c>
      <c r="G14" s="125"/>
      <c r="H14" s="14" t="s">
        <v>5</v>
      </c>
    </row>
    <row r="15" spans="1:8" ht="14.25" customHeight="1" x14ac:dyDescent="0.25">
      <c r="A15" s="2"/>
      <c r="B15" s="39"/>
      <c r="C15" s="10" t="s">
        <v>16</v>
      </c>
      <c r="D15" s="12" t="s">
        <v>144</v>
      </c>
      <c r="E15" s="42"/>
      <c r="F15" s="128" t="s">
        <v>17</v>
      </c>
      <c r="G15" s="129"/>
      <c r="H15" s="18" t="s">
        <v>18</v>
      </c>
    </row>
    <row r="16" spans="1:8" ht="12" customHeight="1" x14ac:dyDescent="0.25">
      <c r="A16" s="2"/>
      <c r="B16" s="39"/>
      <c r="C16" s="55"/>
      <c r="D16" s="56"/>
      <c r="E16" s="42"/>
      <c r="F16" s="42"/>
      <c r="G16" s="42"/>
      <c r="H16" s="57"/>
    </row>
    <row r="17" spans="1:8" ht="12" customHeight="1" x14ac:dyDescent="0.25">
      <c r="A17" s="2"/>
      <c r="B17" s="39"/>
      <c r="C17" s="130" t="s">
        <v>19</v>
      </c>
      <c r="D17" s="131"/>
      <c r="E17" s="131"/>
      <c r="F17" s="131"/>
      <c r="G17" s="131"/>
      <c r="H17" s="132"/>
    </row>
    <row r="18" spans="1:8" ht="12" customHeight="1" x14ac:dyDescent="0.25">
      <c r="A18" s="2"/>
      <c r="B18" s="39"/>
      <c r="C18" s="42"/>
      <c r="D18" s="58"/>
      <c r="E18" s="58"/>
      <c r="F18" s="58"/>
      <c r="G18" s="42"/>
      <c r="H18" s="42"/>
    </row>
    <row r="19" spans="1:8" ht="12" customHeight="1" x14ac:dyDescent="0.25">
      <c r="A19" s="2"/>
      <c r="B19" s="39"/>
      <c r="C19" s="69" t="s">
        <v>20</v>
      </c>
      <c r="D19" s="43"/>
      <c r="E19" s="43"/>
      <c r="F19" s="43"/>
      <c r="G19" s="43"/>
      <c r="H19" s="43"/>
    </row>
    <row r="20" spans="1:8" ht="24" customHeight="1" x14ac:dyDescent="0.25">
      <c r="A20" s="2"/>
      <c r="B20" s="39"/>
      <c r="C20" s="70" t="s">
        <v>21</v>
      </c>
      <c r="D20" s="74" t="s">
        <v>22</v>
      </c>
      <c r="E20" s="74" t="s">
        <v>23</v>
      </c>
      <c r="F20" s="74" t="s">
        <v>24</v>
      </c>
      <c r="G20" s="74" t="s">
        <v>25</v>
      </c>
      <c r="H20" s="74" t="s">
        <v>26</v>
      </c>
    </row>
    <row r="21" spans="1:8" ht="12.75" customHeight="1" x14ac:dyDescent="0.25">
      <c r="A21" s="2"/>
      <c r="B21" s="39"/>
      <c r="C21" s="71" t="s">
        <v>27</v>
      </c>
      <c r="D21" s="19"/>
      <c r="E21" s="19"/>
      <c r="F21" s="19"/>
      <c r="G21" s="20"/>
      <c r="H21" s="20"/>
    </row>
    <row r="22" spans="1:8" ht="15" x14ac:dyDescent="0.25">
      <c r="A22" s="2"/>
      <c r="B22" s="39"/>
      <c r="C22" s="72" t="s">
        <v>28</v>
      </c>
      <c r="D22" s="19" t="s">
        <v>29</v>
      </c>
      <c r="E22" s="22">
        <v>41</v>
      </c>
      <c r="F22" s="22" t="s">
        <v>30</v>
      </c>
      <c r="G22" s="20">
        <v>35000</v>
      </c>
      <c r="H22" s="23">
        <f t="shared" ref="H22" si="0">E22*G22</f>
        <v>1435000</v>
      </c>
    </row>
    <row r="23" spans="1:8" ht="15" x14ac:dyDescent="0.25">
      <c r="A23" s="2"/>
      <c r="B23" s="39"/>
      <c r="C23" s="71" t="s">
        <v>31</v>
      </c>
      <c r="D23" s="19"/>
      <c r="E23" s="19"/>
      <c r="F23" s="19"/>
      <c r="G23" s="21"/>
      <c r="H23" s="21"/>
    </row>
    <row r="24" spans="1:8" ht="15" x14ac:dyDescent="0.25">
      <c r="A24" s="2"/>
      <c r="B24" s="39"/>
      <c r="C24" s="72" t="s">
        <v>32</v>
      </c>
      <c r="D24" s="19" t="s">
        <v>29</v>
      </c>
      <c r="E24" s="19">
        <v>1.6</v>
      </c>
      <c r="F24" s="19" t="s">
        <v>33</v>
      </c>
      <c r="G24" s="20">
        <v>35000</v>
      </c>
      <c r="H24" s="20">
        <f>E24*G24</f>
        <v>56000</v>
      </c>
    </row>
    <row r="25" spans="1:8" ht="25.5" x14ac:dyDescent="0.25">
      <c r="A25" s="2"/>
      <c r="B25" s="39"/>
      <c r="C25" s="73" t="s">
        <v>34</v>
      </c>
      <c r="D25" s="19" t="s">
        <v>29</v>
      </c>
      <c r="E25" s="19">
        <v>48</v>
      </c>
      <c r="F25" s="19" t="s">
        <v>35</v>
      </c>
      <c r="G25" s="20">
        <v>35000</v>
      </c>
      <c r="H25" s="20">
        <f>E25*G25</f>
        <v>1680000</v>
      </c>
    </row>
    <row r="26" spans="1:8" ht="15" x14ac:dyDescent="0.25">
      <c r="A26" s="2"/>
      <c r="B26" s="39"/>
      <c r="C26" s="72" t="s">
        <v>36</v>
      </c>
      <c r="D26" s="19" t="s">
        <v>29</v>
      </c>
      <c r="E26" s="19">
        <v>2</v>
      </c>
      <c r="F26" s="19" t="s">
        <v>35</v>
      </c>
      <c r="G26" s="20">
        <v>35000</v>
      </c>
      <c r="H26" s="20">
        <f>E26*G26</f>
        <v>70000</v>
      </c>
    </row>
    <row r="27" spans="1:8" ht="13.5" customHeight="1" x14ac:dyDescent="0.25">
      <c r="A27" s="2"/>
      <c r="B27" s="39"/>
      <c r="C27" s="72" t="s">
        <v>37</v>
      </c>
      <c r="D27" s="19" t="s">
        <v>29</v>
      </c>
      <c r="E27" s="19">
        <v>4.5</v>
      </c>
      <c r="F27" s="19" t="s">
        <v>38</v>
      </c>
      <c r="G27" s="20">
        <v>35000</v>
      </c>
      <c r="H27" s="20">
        <f>E27*G27</f>
        <v>157500</v>
      </c>
    </row>
    <row r="28" spans="1:8" ht="13.5" customHeight="1" x14ac:dyDescent="0.25">
      <c r="A28" s="2"/>
      <c r="B28" s="39"/>
      <c r="C28" s="71" t="s">
        <v>39</v>
      </c>
      <c r="D28" s="19" t="s">
        <v>29</v>
      </c>
      <c r="E28" s="19"/>
      <c r="F28" s="19"/>
      <c r="G28" s="20"/>
      <c r="H28" s="20"/>
    </row>
    <row r="29" spans="1:8" ht="13.5" customHeight="1" x14ac:dyDescent="0.25">
      <c r="A29" s="2"/>
      <c r="B29" s="39"/>
      <c r="C29" s="72" t="s">
        <v>40</v>
      </c>
      <c r="D29" s="19" t="s">
        <v>29</v>
      </c>
      <c r="E29" s="19">
        <v>10</v>
      </c>
      <c r="F29" s="19" t="s">
        <v>41</v>
      </c>
      <c r="G29" s="20">
        <v>35000</v>
      </c>
      <c r="H29" s="20">
        <f>+E29*G29</f>
        <v>350000</v>
      </c>
    </row>
    <row r="30" spans="1:8" ht="13.5" customHeight="1" x14ac:dyDescent="0.25">
      <c r="A30" s="2"/>
      <c r="B30" s="39"/>
      <c r="C30" s="71" t="s">
        <v>42</v>
      </c>
      <c r="D30" s="19" t="s">
        <v>29</v>
      </c>
      <c r="E30" s="19"/>
      <c r="F30" s="19"/>
      <c r="G30" s="20"/>
      <c r="H30" s="20"/>
    </row>
    <row r="31" spans="1:8" ht="13.5" customHeight="1" x14ac:dyDescent="0.25">
      <c r="A31" s="2"/>
      <c r="B31" s="39"/>
      <c r="C31" s="72" t="s">
        <v>43</v>
      </c>
      <c r="D31" s="19" t="s">
        <v>29</v>
      </c>
      <c r="E31" s="24">
        <v>160</v>
      </c>
      <c r="F31" s="19" t="s">
        <v>44</v>
      </c>
      <c r="G31" s="20">
        <v>35000</v>
      </c>
      <c r="H31" s="20">
        <f>+E31*G31</f>
        <v>5600000</v>
      </c>
    </row>
    <row r="32" spans="1:8" ht="12.75" customHeight="1" x14ac:dyDescent="0.25">
      <c r="A32" s="2"/>
      <c r="B32" s="39"/>
      <c r="C32" s="73" t="s">
        <v>45</v>
      </c>
      <c r="D32" s="19" t="s">
        <v>29</v>
      </c>
      <c r="E32" s="25">
        <v>40</v>
      </c>
      <c r="F32" s="19" t="s">
        <v>46</v>
      </c>
      <c r="G32" s="122">
        <v>35000</v>
      </c>
      <c r="H32" s="20">
        <f>G32*E32</f>
        <v>1400000</v>
      </c>
    </row>
    <row r="33" spans="1:256" ht="12.75" customHeight="1" x14ac:dyDescent="0.25">
      <c r="A33" s="2"/>
      <c r="B33" s="39"/>
      <c r="C33" s="78" t="s">
        <v>47</v>
      </c>
      <c r="D33" s="75"/>
      <c r="E33" s="75"/>
      <c r="F33" s="75"/>
      <c r="G33" s="76"/>
      <c r="H33" s="77">
        <f>SUM(H21:H32)</f>
        <v>10748500</v>
      </c>
    </row>
    <row r="34" spans="1:256" ht="12" customHeight="1" x14ac:dyDescent="0.25">
      <c r="A34" s="2"/>
      <c r="B34" s="39"/>
      <c r="C34" s="42"/>
      <c r="D34" s="42"/>
      <c r="E34" s="42"/>
      <c r="F34" s="42"/>
      <c r="G34" s="59"/>
      <c r="H34" s="59"/>
    </row>
    <row r="35" spans="1:256" ht="12" customHeight="1" x14ac:dyDescent="0.25">
      <c r="A35" s="2"/>
      <c r="B35" s="39"/>
      <c r="C35" s="69" t="s">
        <v>48</v>
      </c>
      <c r="D35" s="44"/>
      <c r="E35" s="44"/>
      <c r="F35" s="44"/>
      <c r="G35" s="43"/>
      <c r="H35" s="43"/>
    </row>
    <row r="36" spans="1:256" ht="24" customHeight="1" x14ac:dyDescent="0.25">
      <c r="A36" s="2"/>
      <c r="B36" s="39"/>
      <c r="C36" s="78" t="s">
        <v>21</v>
      </c>
      <c r="D36" s="74" t="s">
        <v>22</v>
      </c>
      <c r="E36" s="74" t="s">
        <v>23</v>
      </c>
      <c r="F36" s="80" t="s">
        <v>24</v>
      </c>
      <c r="G36" s="74" t="s">
        <v>25</v>
      </c>
      <c r="H36" s="80" t="s">
        <v>26</v>
      </c>
    </row>
    <row r="37" spans="1:256" ht="12" customHeight="1" x14ac:dyDescent="0.25">
      <c r="A37" s="2"/>
      <c r="B37" s="39"/>
      <c r="C37" s="79" t="s">
        <v>49</v>
      </c>
      <c r="D37" s="81"/>
      <c r="E37" s="81"/>
      <c r="F37" s="81"/>
      <c r="G37" s="79"/>
      <c r="H37" s="79"/>
    </row>
    <row r="38" spans="1:256" s="5" customFormat="1" ht="12" customHeight="1" x14ac:dyDescent="0.25">
      <c r="A38" s="41"/>
      <c r="B38" s="45"/>
      <c r="C38" s="78" t="s">
        <v>50</v>
      </c>
      <c r="D38" s="82"/>
      <c r="E38" s="82"/>
      <c r="F38" s="82"/>
      <c r="G38" s="83"/>
      <c r="H38" s="8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1"/>
      <c r="B39" s="45"/>
      <c r="C39" s="60"/>
      <c r="D39" s="60"/>
      <c r="E39" s="60"/>
      <c r="F39" s="60"/>
      <c r="G39" s="61"/>
      <c r="H39" s="6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1"/>
      <c r="B40" s="45"/>
      <c r="C40" s="69" t="s">
        <v>51</v>
      </c>
      <c r="D40" s="62"/>
      <c r="E40" s="62"/>
      <c r="F40" s="62"/>
      <c r="G40" s="63"/>
      <c r="H40" s="6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9"/>
      <c r="C41" s="78" t="s">
        <v>21</v>
      </c>
      <c r="D41" s="80" t="s">
        <v>22</v>
      </c>
      <c r="E41" s="80" t="s">
        <v>23</v>
      </c>
      <c r="F41" s="80" t="s">
        <v>24</v>
      </c>
      <c r="G41" s="74" t="s">
        <v>25</v>
      </c>
      <c r="H41" s="80" t="s">
        <v>26</v>
      </c>
    </row>
    <row r="42" spans="1:256" ht="12.75" customHeight="1" x14ac:dyDescent="0.25">
      <c r="A42" s="2"/>
      <c r="B42" s="39"/>
      <c r="C42" s="26" t="s">
        <v>52</v>
      </c>
      <c r="D42" s="19" t="s">
        <v>53</v>
      </c>
      <c r="E42" s="22">
        <v>3.3</v>
      </c>
      <c r="F42" s="22" t="s">
        <v>33</v>
      </c>
      <c r="G42" s="20">
        <v>195000</v>
      </c>
      <c r="H42" s="23">
        <f>E42*G42</f>
        <v>643500</v>
      </c>
    </row>
    <row r="43" spans="1:256" s="5" customFormat="1" ht="12.75" customHeight="1" x14ac:dyDescent="0.25">
      <c r="A43" s="41"/>
      <c r="B43" s="45"/>
      <c r="C43" s="78" t="s">
        <v>54</v>
      </c>
      <c r="D43" s="82"/>
      <c r="E43" s="82"/>
      <c r="F43" s="82"/>
      <c r="G43" s="83"/>
      <c r="H43" s="77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1"/>
      <c r="B44" s="45"/>
      <c r="C44" s="60"/>
      <c r="D44" s="60"/>
      <c r="E44" s="60"/>
      <c r="F44" s="60"/>
      <c r="G44" s="61"/>
      <c r="H44" s="6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1"/>
      <c r="B45" s="45"/>
      <c r="C45" s="69" t="s">
        <v>55</v>
      </c>
      <c r="D45" s="62"/>
      <c r="E45" s="62"/>
      <c r="F45" s="62"/>
      <c r="G45" s="63"/>
      <c r="H45" s="6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1"/>
      <c r="B46" s="45"/>
      <c r="C46" s="65" t="s">
        <v>56</v>
      </c>
      <c r="D46" s="74" t="s">
        <v>57</v>
      </c>
      <c r="E46" s="74" t="s">
        <v>58</v>
      </c>
      <c r="F46" s="74" t="s">
        <v>24</v>
      </c>
      <c r="G46" s="74" t="s">
        <v>25</v>
      </c>
      <c r="H46" s="74" t="s">
        <v>26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9"/>
      <c r="C47" s="26" t="s">
        <v>59</v>
      </c>
      <c r="D47" s="19" t="s">
        <v>60</v>
      </c>
      <c r="E47" s="25">
        <v>25000</v>
      </c>
      <c r="F47" s="22" t="s">
        <v>61</v>
      </c>
      <c r="G47" s="27">
        <v>220</v>
      </c>
      <c r="H47" s="28">
        <f>E47*G47</f>
        <v>5500000</v>
      </c>
      <c r="L47" s="3"/>
    </row>
    <row r="48" spans="1:256" ht="12.75" customHeight="1" x14ac:dyDescent="0.25">
      <c r="A48" s="2"/>
      <c r="B48" s="39"/>
      <c r="C48" s="26" t="s">
        <v>62</v>
      </c>
      <c r="D48" s="19" t="s">
        <v>63</v>
      </c>
      <c r="E48" s="25">
        <v>13120</v>
      </c>
      <c r="F48" s="22" t="s">
        <v>61</v>
      </c>
      <c r="G48" s="28">
        <v>60</v>
      </c>
      <c r="H48" s="28">
        <f t="shared" ref="H48:H74" si="1">E48*G48</f>
        <v>787200</v>
      </c>
      <c r="L48" s="3"/>
    </row>
    <row r="49" spans="1:8" ht="12.75" customHeight="1" x14ac:dyDescent="0.25">
      <c r="A49" s="2"/>
      <c r="B49" s="39"/>
      <c r="C49" s="26" t="s">
        <v>64</v>
      </c>
      <c r="D49" s="19" t="s">
        <v>65</v>
      </c>
      <c r="E49" s="25">
        <f>1.8*30000/1333</f>
        <v>40.510127531882972</v>
      </c>
      <c r="F49" s="22" t="s">
        <v>66</v>
      </c>
      <c r="G49" s="27">
        <v>4800</v>
      </c>
      <c r="H49" s="28">
        <f t="shared" si="1"/>
        <v>194448.61215303827</v>
      </c>
    </row>
    <row r="50" spans="1:8" ht="12.75" customHeight="1" x14ac:dyDescent="0.25">
      <c r="A50" s="2"/>
      <c r="B50" s="39"/>
      <c r="C50" s="26" t="s">
        <v>67</v>
      </c>
      <c r="D50" s="19" t="s">
        <v>65</v>
      </c>
      <c r="E50" s="25">
        <v>1000</v>
      </c>
      <c r="F50" s="22" t="s">
        <v>68</v>
      </c>
      <c r="G50" s="27">
        <v>2900</v>
      </c>
      <c r="H50" s="28">
        <f t="shared" si="1"/>
        <v>2900000</v>
      </c>
    </row>
    <row r="51" spans="1:8" ht="12.75" customHeight="1" x14ac:dyDescent="0.25">
      <c r="A51" s="2"/>
      <c r="B51" s="39"/>
      <c r="C51" s="26" t="s">
        <v>69</v>
      </c>
      <c r="D51" s="19" t="s">
        <v>65</v>
      </c>
      <c r="E51" s="25">
        <v>50</v>
      </c>
      <c r="F51" s="22" t="s">
        <v>68</v>
      </c>
      <c r="G51" s="27">
        <v>2900</v>
      </c>
      <c r="H51" s="28">
        <f t="shared" si="1"/>
        <v>145000</v>
      </c>
    </row>
    <row r="52" spans="1:8" ht="12.75" customHeight="1" x14ac:dyDescent="0.25">
      <c r="A52" s="2"/>
      <c r="B52" s="39"/>
      <c r="C52" s="26" t="s">
        <v>70</v>
      </c>
      <c r="D52" s="19" t="s">
        <v>65</v>
      </c>
      <c r="E52" s="25">
        <v>100</v>
      </c>
      <c r="F52" s="22" t="s">
        <v>68</v>
      </c>
      <c r="G52" s="27">
        <v>2900</v>
      </c>
      <c r="H52" s="28">
        <f t="shared" si="1"/>
        <v>290000</v>
      </c>
    </row>
    <row r="53" spans="1:8" ht="12.75" customHeight="1" x14ac:dyDescent="0.25">
      <c r="A53" s="2"/>
      <c r="B53" s="39"/>
      <c r="C53" s="26" t="s">
        <v>71</v>
      </c>
      <c r="D53" s="19" t="s">
        <v>72</v>
      </c>
      <c r="E53" s="25">
        <v>2.5</v>
      </c>
      <c r="F53" s="22" t="s">
        <v>73</v>
      </c>
      <c r="G53" s="27">
        <v>2900</v>
      </c>
      <c r="H53" s="28">
        <f t="shared" si="1"/>
        <v>7250</v>
      </c>
    </row>
    <row r="54" spans="1:8" ht="12.75" customHeight="1" x14ac:dyDescent="0.25">
      <c r="A54" s="2"/>
      <c r="B54" s="39"/>
      <c r="C54" s="29" t="s">
        <v>74</v>
      </c>
      <c r="D54" s="19" t="s">
        <v>75</v>
      </c>
      <c r="E54" s="25">
        <v>6.56</v>
      </c>
      <c r="F54" s="19" t="s">
        <v>33</v>
      </c>
      <c r="G54" s="28">
        <v>145000</v>
      </c>
      <c r="H54" s="28">
        <f t="shared" si="1"/>
        <v>951200</v>
      </c>
    </row>
    <row r="55" spans="1:8" ht="12.75" customHeight="1" x14ac:dyDescent="0.25">
      <c r="A55" s="2"/>
      <c r="B55" s="39"/>
      <c r="C55" s="30" t="s">
        <v>76</v>
      </c>
      <c r="D55" s="19"/>
      <c r="E55" s="19"/>
      <c r="F55" s="19"/>
      <c r="G55" s="28"/>
      <c r="H55" s="28"/>
    </row>
    <row r="56" spans="1:8" ht="12.75" customHeight="1" x14ac:dyDescent="0.25">
      <c r="A56" s="2"/>
      <c r="B56" s="39"/>
      <c r="C56" s="31" t="s">
        <v>77</v>
      </c>
      <c r="D56" s="22" t="s">
        <v>78</v>
      </c>
      <c r="E56" s="22">
        <f>80/2</f>
        <v>40</v>
      </c>
      <c r="F56" s="19" t="s">
        <v>33</v>
      </c>
      <c r="G56" s="27">
        <v>12000</v>
      </c>
      <c r="H56" s="28">
        <f t="shared" si="1"/>
        <v>480000</v>
      </c>
    </row>
    <row r="57" spans="1:8" ht="12.75" customHeight="1" x14ac:dyDescent="0.25">
      <c r="A57" s="2"/>
      <c r="B57" s="39"/>
      <c r="C57" s="32" t="s">
        <v>79</v>
      </c>
      <c r="D57" s="19" t="s">
        <v>65</v>
      </c>
      <c r="E57" s="22">
        <v>1000</v>
      </c>
      <c r="F57" s="19" t="s">
        <v>61</v>
      </c>
      <c r="G57" s="27">
        <v>1140</v>
      </c>
      <c r="H57" s="28">
        <f t="shared" si="1"/>
        <v>1140000</v>
      </c>
    </row>
    <row r="58" spans="1:8" ht="12.75" customHeight="1" x14ac:dyDescent="0.25">
      <c r="A58" s="2"/>
      <c r="B58" s="39"/>
      <c r="C58" s="32" t="s">
        <v>80</v>
      </c>
      <c r="D58" s="19" t="s">
        <v>65</v>
      </c>
      <c r="E58" s="25">
        <v>500</v>
      </c>
      <c r="F58" s="22" t="s">
        <v>66</v>
      </c>
      <c r="G58" s="27">
        <v>1780</v>
      </c>
      <c r="H58" s="28">
        <f t="shared" si="1"/>
        <v>890000</v>
      </c>
    </row>
    <row r="59" spans="1:8" ht="12.75" customHeight="1" x14ac:dyDescent="0.25">
      <c r="A59" s="2"/>
      <c r="B59" s="39"/>
      <c r="C59" s="32" t="s">
        <v>81</v>
      </c>
      <c r="D59" s="19" t="s">
        <v>65</v>
      </c>
      <c r="E59" s="22">
        <v>500</v>
      </c>
      <c r="F59" s="22" t="s">
        <v>66</v>
      </c>
      <c r="G59" s="27">
        <v>1720</v>
      </c>
      <c r="H59" s="28">
        <f t="shared" si="1"/>
        <v>860000</v>
      </c>
    </row>
    <row r="60" spans="1:8" ht="12.75" customHeight="1" x14ac:dyDescent="0.25">
      <c r="A60" s="2"/>
      <c r="B60" s="39"/>
      <c r="C60" s="32" t="s">
        <v>82</v>
      </c>
      <c r="D60" s="19" t="s">
        <v>65</v>
      </c>
      <c r="E60" s="22">
        <v>400</v>
      </c>
      <c r="F60" s="22" t="s">
        <v>66</v>
      </c>
      <c r="G60" s="27">
        <v>1100</v>
      </c>
      <c r="H60" s="28">
        <f t="shared" si="1"/>
        <v>440000</v>
      </c>
    </row>
    <row r="61" spans="1:8" ht="12.75" customHeight="1" x14ac:dyDescent="0.25">
      <c r="A61" s="2"/>
      <c r="B61" s="39"/>
      <c r="C61" s="32" t="s">
        <v>83</v>
      </c>
      <c r="D61" s="19" t="s">
        <v>65</v>
      </c>
      <c r="E61" s="22">
        <v>200</v>
      </c>
      <c r="F61" s="22" t="s">
        <v>66</v>
      </c>
      <c r="G61" s="27">
        <v>1500</v>
      </c>
      <c r="H61" s="28">
        <f t="shared" si="1"/>
        <v>300000</v>
      </c>
    </row>
    <row r="62" spans="1:8" ht="12.75" customHeight="1" x14ac:dyDescent="0.25">
      <c r="A62" s="2"/>
      <c r="B62" s="39"/>
      <c r="C62" s="32" t="s">
        <v>84</v>
      </c>
      <c r="D62" s="19" t="s">
        <v>65</v>
      </c>
      <c r="E62" s="22">
        <v>25</v>
      </c>
      <c r="F62" s="19" t="s">
        <v>85</v>
      </c>
      <c r="G62" s="27">
        <v>1900</v>
      </c>
      <c r="H62" s="28">
        <f t="shared" si="1"/>
        <v>47500</v>
      </c>
    </row>
    <row r="63" spans="1:8" ht="12.75" customHeight="1" x14ac:dyDescent="0.25">
      <c r="A63" s="2"/>
      <c r="B63" s="39"/>
      <c r="C63" s="32" t="s">
        <v>86</v>
      </c>
      <c r="D63" s="22" t="s">
        <v>87</v>
      </c>
      <c r="E63" s="22">
        <v>1</v>
      </c>
      <c r="F63" s="19" t="s">
        <v>88</v>
      </c>
      <c r="G63" s="27">
        <v>142000</v>
      </c>
      <c r="H63" s="28">
        <f t="shared" si="1"/>
        <v>142000</v>
      </c>
    </row>
    <row r="64" spans="1:8" ht="12.75" customHeight="1" x14ac:dyDescent="0.25">
      <c r="A64" s="2"/>
      <c r="B64" s="39"/>
      <c r="C64" s="32" t="s">
        <v>89</v>
      </c>
      <c r="D64" s="22" t="s">
        <v>87</v>
      </c>
      <c r="E64" s="22">
        <v>0.5</v>
      </c>
      <c r="F64" s="19" t="s">
        <v>88</v>
      </c>
      <c r="G64" s="27">
        <v>187000</v>
      </c>
      <c r="H64" s="28">
        <f t="shared" si="1"/>
        <v>93500</v>
      </c>
    </row>
    <row r="65" spans="1:256" ht="12.75" customHeight="1" x14ac:dyDescent="0.25">
      <c r="A65" s="2"/>
      <c r="B65" s="39"/>
      <c r="C65" s="32" t="s">
        <v>90</v>
      </c>
      <c r="D65" s="22" t="s">
        <v>87</v>
      </c>
      <c r="E65" s="22">
        <v>0.5</v>
      </c>
      <c r="F65" s="19" t="s">
        <v>88</v>
      </c>
      <c r="G65" s="27">
        <v>11000</v>
      </c>
      <c r="H65" s="28">
        <f t="shared" si="1"/>
        <v>5500</v>
      </c>
    </row>
    <row r="66" spans="1:256" ht="12.75" customHeight="1" x14ac:dyDescent="0.25">
      <c r="A66" s="2"/>
      <c r="B66" s="39"/>
      <c r="C66" s="30" t="s">
        <v>91</v>
      </c>
      <c r="D66" s="19"/>
      <c r="E66" s="19"/>
      <c r="F66" s="19"/>
      <c r="G66" s="28"/>
      <c r="H66" s="28"/>
    </row>
    <row r="67" spans="1:256" ht="12.75" customHeight="1" x14ac:dyDescent="0.25">
      <c r="A67" s="2"/>
      <c r="B67" s="39"/>
      <c r="C67" s="32" t="s">
        <v>133</v>
      </c>
      <c r="D67" s="19" t="s">
        <v>65</v>
      </c>
      <c r="E67" s="22">
        <v>1</v>
      </c>
      <c r="F67" s="19" t="s">
        <v>92</v>
      </c>
      <c r="G67" s="20">
        <v>170000</v>
      </c>
      <c r="H67" s="28">
        <f t="shared" si="1"/>
        <v>170000</v>
      </c>
    </row>
    <row r="68" spans="1:256" ht="12.75" customHeight="1" x14ac:dyDescent="0.25">
      <c r="A68" s="2"/>
      <c r="B68" s="39"/>
      <c r="C68" s="33" t="s">
        <v>134</v>
      </c>
      <c r="D68" s="34" t="s">
        <v>93</v>
      </c>
      <c r="E68" s="35">
        <v>1</v>
      </c>
      <c r="F68" s="19" t="s">
        <v>5</v>
      </c>
      <c r="G68" s="16">
        <v>82000</v>
      </c>
      <c r="H68" s="28">
        <f t="shared" si="1"/>
        <v>82000</v>
      </c>
    </row>
    <row r="69" spans="1:256" ht="12.75" customHeight="1" x14ac:dyDescent="0.25">
      <c r="A69" s="2"/>
      <c r="B69" s="39"/>
      <c r="C69" s="33" t="s">
        <v>135</v>
      </c>
      <c r="D69" s="34" t="s">
        <v>93</v>
      </c>
      <c r="E69" s="35">
        <v>1</v>
      </c>
      <c r="F69" s="34" t="s">
        <v>61</v>
      </c>
      <c r="G69" s="23">
        <v>78000</v>
      </c>
      <c r="H69" s="28">
        <f t="shared" si="1"/>
        <v>78000</v>
      </c>
    </row>
    <row r="70" spans="1:256" ht="12.75" customHeight="1" x14ac:dyDescent="0.25">
      <c r="A70" s="2"/>
      <c r="B70" s="39"/>
      <c r="C70" s="30" t="s">
        <v>94</v>
      </c>
      <c r="D70" s="19"/>
      <c r="E70" s="19"/>
      <c r="F70" s="19"/>
      <c r="G70" s="23"/>
      <c r="H70" s="28"/>
    </row>
    <row r="71" spans="1:256" ht="12.75" customHeight="1" x14ac:dyDescent="0.25">
      <c r="A71" s="2"/>
      <c r="B71" s="39"/>
      <c r="C71" s="32" t="s">
        <v>136</v>
      </c>
      <c r="D71" s="22" t="s">
        <v>93</v>
      </c>
      <c r="E71" s="22">
        <v>1</v>
      </c>
      <c r="F71" s="19" t="s">
        <v>95</v>
      </c>
      <c r="G71" s="20">
        <v>120000</v>
      </c>
      <c r="H71" s="28">
        <f t="shared" si="1"/>
        <v>120000</v>
      </c>
    </row>
    <row r="72" spans="1:256" ht="12.75" customHeight="1" x14ac:dyDescent="0.25">
      <c r="A72" s="2"/>
      <c r="B72" s="39"/>
      <c r="C72" s="32" t="s">
        <v>137</v>
      </c>
      <c r="D72" s="22" t="s">
        <v>93</v>
      </c>
      <c r="E72" s="22">
        <v>2</v>
      </c>
      <c r="F72" s="19" t="s">
        <v>95</v>
      </c>
      <c r="G72" s="20">
        <v>13000</v>
      </c>
      <c r="H72" s="28">
        <f t="shared" si="1"/>
        <v>26000</v>
      </c>
    </row>
    <row r="73" spans="1:256" ht="12.75" customHeight="1" x14ac:dyDescent="0.25">
      <c r="A73" s="2"/>
      <c r="B73" s="39"/>
      <c r="C73" s="32" t="s">
        <v>138</v>
      </c>
      <c r="D73" s="22" t="s">
        <v>96</v>
      </c>
      <c r="E73" s="22">
        <v>4</v>
      </c>
      <c r="F73" s="19" t="s">
        <v>95</v>
      </c>
      <c r="G73" s="20">
        <v>51000</v>
      </c>
      <c r="H73" s="28">
        <f t="shared" si="1"/>
        <v>204000</v>
      </c>
    </row>
    <row r="74" spans="1:256" ht="12.75" customHeight="1" x14ac:dyDescent="0.25">
      <c r="A74" s="2"/>
      <c r="B74" s="39"/>
      <c r="C74" s="32" t="s">
        <v>139</v>
      </c>
      <c r="D74" s="22" t="s">
        <v>93</v>
      </c>
      <c r="E74" s="22">
        <v>1</v>
      </c>
      <c r="F74" s="19" t="s">
        <v>95</v>
      </c>
      <c r="G74" s="20">
        <v>90000</v>
      </c>
      <c r="H74" s="28">
        <f t="shared" si="1"/>
        <v>90000</v>
      </c>
    </row>
    <row r="75" spans="1:256" s="5" customFormat="1" ht="13.5" customHeight="1" x14ac:dyDescent="0.25">
      <c r="A75" s="41"/>
      <c r="B75" s="45"/>
      <c r="C75" s="78" t="s">
        <v>97</v>
      </c>
      <c r="D75" s="82"/>
      <c r="E75" s="82"/>
      <c r="F75" s="82"/>
      <c r="G75" s="83"/>
      <c r="H75" s="77">
        <f>SUM(H47:H74)</f>
        <v>15943598.612153038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9"/>
      <c r="C76" s="42"/>
      <c r="D76" s="42"/>
      <c r="E76" s="42"/>
      <c r="F76" s="64"/>
      <c r="G76" s="59"/>
      <c r="H76" s="59"/>
    </row>
    <row r="77" spans="1:256" ht="12" customHeight="1" x14ac:dyDescent="0.25">
      <c r="A77" s="2"/>
      <c r="B77" s="39"/>
      <c r="C77" s="69" t="s">
        <v>98</v>
      </c>
      <c r="D77" s="44"/>
      <c r="E77" s="44"/>
      <c r="F77" s="44"/>
      <c r="G77" s="43"/>
      <c r="H77" s="43"/>
    </row>
    <row r="78" spans="1:256" ht="24" customHeight="1" x14ac:dyDescent="0.25">
      <c r="A78" s="2"/>
      <c r="B78" s="39"/>
      <c r="C78" s="78" t="s">
        <v>99</v>
      </c>
      <c r="D78" s="74" t="s">
        <v>57</v>
      </c>
      <c r="E78" s="74" t="s">
        <v>100</v>
      </c>
      <c r="F78" s="80" t="s">
        <v>24</v>
      </c>
      <c r="G78" s="74" t="s">
        <v>25</v>
      </c>
      <c r="H78" s="80" t="s">
        <v>26</v>
      </c>
    </row>
    <row r="79" spans="1:256" ht="12.75" customHeight="1" x14ac:dyDescent="0.25">
      <c r="A79" s="2"/>
      <c r="B79" s="39"/>
      <c r="C79" s="36" t="s">
        <v>101</v>
      </c>
      <c r="D79" s="34" t="s">
        <v>102</v>
      </c>
      <c r="E79" s="37">
        <v>6000</v>
      </c>
      <c r="F79" s="38" t="s">
        <v>103</v>
      </c>
      <c r="G79" s="20">
        <v>600</v>
      </c>
      <c r="H79" s="15">
        <f t="shared" ref="H79" si="2">+G79*E79</f>
        <v>3600000</v>
      </c>
    </row>
    <row r="80" spans="1:256" ht="12.75" customHeight="1" x14ac:dyDescent="0.25">
      <c r="A80" s="2"/>
      <c r="B80" s="39"/>
      <c r="C80" s="33" t="s">
        <v>104</v>
      </c>
      <c r="D80" s="34" t="s">
        <v>105</v>
      </c>
      <c r="E80" s="34">
        <v>1</v>
      </c>
      <c r="F80" s="38" t="s">
        <v>88</v>
      </c>
      <c r="G80" s="20">
        <v>120000</v>
      </c>
      <c r="H80" s="20">
        <f t="shared" ref="H80" si="3">G80*E80</f>
        <v>120000</v>
      </c>
    </row>
    <row r="81" spans="1:256" ht="13.5" customHeight="1" x14ac:dyDescent="0.25">
      <c r="A81" s="2"/>
      <c r="B81" s="39"/>
      <c r="C81" s="78" t="s">
        <v>106</v>
      </c>
      <c r="D81" s="75"/>
      <c r="E81" s="75"/>
      <c r="F81" s="75"/>
      <c r="G81" s="76"/>
      <c r="H81" s="77">
        <f>SUM(H79:H80)</f>
        <v>3720000</v>
      </c>
    </row>
    <row r="82" spans="1:256" ht="12" customHeight="1" x14ac:dyDescent="0.25">
      <c r="A82" s="2"/>
      <c r="B82" s="39"/>
      <c r="C82" s="42"/>
      <c r="D82" s="42"/>
      <c r="E82" s="42"/>
      <c r="F82" s="42"/>
      <c r="G82" s="59"/>
      <c r="H82" s="59"/>
    </row>
    <row r="83" spans="1:256" s="8" customFormat="1" ht="12" customHeight="1" x14ac:dyDescent="0.2">
      <c r="A83" s="6"/>
      <c r="B83" s="40"/>
      <c r="C83" s="112" t="s">
        <v>107</v>
      </c>
      <c r="D83" s="113"/>
      <c r="E83" s="113"/>
      <c r="F83" s="113"/>
      <c r="G83" s="113"/>
      <c r="H83" s="114">
        <f>H33+H43+H75+H81</f>
        <v>31055598.612153038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40"/>
      <c r="C84" s="115" t="s">
        <v>108</v>
      </c>
      <c r="D84" s="47"/>
      <c r="E84" s="47"/>
      <c r="F84" s="47"/>
      <c r="G84" s="47"/>
      <c r="H84" s="116">
        <f>H83*0.05</f>
        <v>1552779.9306076521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40"/>
      <c r="C85" s="117" t="s">
        <v>109</v>
      </c>
      <c r="D85" s="46"/>
      <c r="E85" s="46"/>
      <c r="F85" s="46"/>
      <c r="G85" s="46"/>
      <c r="H85" s="118">
        <f>H84+H83</f>
        <v>32608378.542760689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40"/>
      <c r="C86" s="115" t="s">
        <v>110</v>
      </c>
      <c r="D86" s="47"/>
      <c r="E86" s="47"/>
      <c r="F86" s="47"/>
      <c r="G86" s="47"/>
      <c r="H86" s="116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40"/>
      <c r="C87" s="119" t="s">
        <v>111</v>
      </c>
      <c r="D87" s="120"/>
      <c r="E87" s="120"/>
      <c r="F87" s="120"/>
      <c r="G87" s="120"/>
      <c r="H87" s="121">
        <f>H86-H85</f>
        <v>9891621.4572393112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7" customFormat="1" ht="12" customHeight="1" x14ac:dyDescent="0.15">
      <c r="A88" s="84"/>
      <c r="B88" s="49"/>
      <c r="C88" s="50" t="s">
        <v>112</v>
      </c>
      <c r="D88" s="48"/>
      <c r="E88" s="48"/>
      <c r="F88" s="48"/>
      <c r="G88" s="48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  <c r="IV88" s="86"/>
    </row>
    <row r="89" spans="1:256" s="87" customFormat="1" ht="12.75" customHeight="1" thickBot="1" x14ac:dyDescent="0.2">
      <c r="A89" s="84"/>
      <c r="B89" s="49"/>
      <c r="C89" s="51"/>
      <c r="D89" s="48"/>
      <c r="E89" s="48"/>
      <c r="F89" s="48"/>
      <c r="G89" s="48"/>
      <c r="H89" s="85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  <c r="DK89" s="86"/>
      <c r="DL89" s="86"/>
      <c r="DM89" s="86"/>
      <c r="DN89" s="86"/>
      <c r="DO89" s="86"/>
      <c r="DP89" s="86"/>
      <c r="DQ89" s="86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86"/>
      <c r="EC89" s="86"/>
      <c r="ED89" s="86"/>
      <c r="EE89" s="86"/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6"/>
      <c r="ES89" s="86"/>
      <c r="ET89" s="86"/>
      <c r="EU89" s="86"/>
      <c r="EV89" s="86"/>
      <c r="EW89" s="86"/>
      <c r="EX89" s="86"/>
      <c r="EY89" s="86"/>
      <c r="EZ89" s="86"/>
      <c r="FA89" s="86"/>
      <c r="FB89" s="86"/>
      <c r="FC89" s="86"/>
      <c r="FD89" s="86"/>
      <c r="FE89" s="86"/>
      <c r="FF89" s="86"/>
      <c r="FG89" s="86"/>
      <c r="FH89" s="86"/>
      <c r="FI89" s="86"/>
      <c r="FJ89" s="86"/>
      <c r="FK89" s="86"/>
      <c r="FL89" s="86"/>
      <c r="FM89" s="86"/>
      <c r="FN89" s="86"/>
      <c r="FO89" s="86"/>
      <c r="FP89" s="86"/>
      <c r="FQ89" s="86"/>
      <c r="FR89" s="86"/>
      <c r="FS89" s="86"/>
      <c r="FT89" s="86"/>
      <c r="FU89" s="86"/>
      <c r="FV89" s="86"/>
      <c r="FW89" s="86"/>
      <c r="FX89" s="86"/>
      <c r="FY89" s="86"/>
      <c r="FZ89" s="86"/>
      <c r="GA89" s="86"/>
      <c r="GB89" s="86"/>
      <c r="GC89" s="86"/>
      <c r="GD89" s="86"/>
      <c r="GE89" s="86"/>
      <c r="GF89" s="86"/>
      <c r="GG89" s="86"/>
      <c r="GH89" s="86"/>
      <c r="GI89" s="86"/>
      <c r="GJ89" s="86"/>
      <c r="GK89" s="86"/>
      <c r="GL89" s="86"/>
      <c r="GM89" s="86"/>
      <c r="GN89" s="86"/>
      <c r="GO89" s="86"/>
      <c r="GP89" s="86"/>
      <c r="GQ89" s="86"/>
      <c r="GR89" s="86"/>
      <c r="GS89" s="86"/>
      <c r="GT89" s="86"/>
      <c r="GU89" s="86"/>
      <c r="GV89" s="86"/>
      <c r="GW89" s="86"/>
      <c r="GX89" s="86"/>
      <c r="GY89" s="86"/>
      <c r="GZ89" s="86"/>
      <c r="HA89" s="86"/>
      <c r="HB89" s="86"/>
      <c r="HC89" s="86"/>
      <c r="HD89" s="86"/>
      <c r="HE89" s="86"/>
      <c r="HF89" s="86"/>
      <c r="HG89" s="86"/>
      <c r="HH89" s="86"/>
      <c r="HI89" s="86"/>
      <c r="HJ89" s="86"/>
      <c r="HK89" s="86"/>
      <c r="HL89" s="86"/>
      <c r="HM89" s="86"/>
      <c r="HN89" s="86"/>
      <c r="HO89" s="86"/>
      <c r="HP89" s="86"/>
      <c r="HQ89" s="86"/>
      <c r="HR89" s="86"/>
      <c r="HS89" s="86"/>
      <c r="HT89" s="86"/>
      <c r="HU89" s="86"/>
      <c r="HV89" s="86"/>
      <c r="HW89" s="86"/>
      <c r="HX89" s="86"/>
      <c r="HY89" s="86"/>
      <c r="HZ89" s="86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  <c r="IL89" s="86"/>
      <c r="IM89" s="86"/>
      <c r="IN89" s="86"/>
      <c r="IO89" s="86"/>
      <c r="IP89" s="86"/>
      <c r="IQ89" s="86"/>
      <c r="IR89" s="86"/>
      <c r="IS89" s="86"/>
      <c r="IT89" s="86"/>
      <c r="IU89" s="86"/>
      <c r="IV89" s="86"/>
    </row>
    <row r="90" spans="1:256" s="87" customFormat="1" ht="12" customHeight="1" x14ac:dyDescent="0.15">
      <c r="A90" s="84"/>
      <c r="B90" s="49"/>
      <c r="C90" s="90" t="s">
        <v>113</v>
      </c>
      <c r="D90" s="91"/>
      <c r="E90" s="91"/>
      <c r="F90" s="91"/>
      <c r="G90" s="92"/>
      <c r="H90" s="85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</row>
    <row r="91" spans="1:256" s="87" customFormat="1" ht="12" customHeight="1" x14ac:dyDescent="0.15">
      <c r="A91" s="84"/>
      <c r="B91" s="49"/>
      <c r="C91" s="93" t="s">
        <v>114</v>
      </c>
      <c r="D91" s="49"/>
      <c r="E91" s="49"/>
      <c r="F91" s="49"/>
      <c r="G91" s="94"/>
      <c r="H91" s="85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  <c r="FJ91" s="86"/>
      <c r="FK91" s="86"/>
      <c r="FL91" s="86"/>
      <c r="FM91" s="86"/>
      <c r="FN91" s="86"/>
      <c r="FO91" s="86"/>
      <c r="FP91" s="86"/>
      <c r="FQ91" s="86"/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/>
      <c r="HN91" s="86"/>
      <c r="HO91" s="86"/>
      <c r="HP91" s="86"/>
      <c r="HQ91" s="86"/>
      <c r="HR91" s="86"/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  <c r="IV91" s="86"/>
    </row>
    <row r="92" spans="1:256" s="87" customFormat="1" ht="12" customHeight="1" x14ac:dyDescent="0.15">
      <c r="A92" s="84"/>
      <c r="B92" s="49"/>
      <c r="C92" s="93" t="s">
        <v>115</v>
      </c>
      <c r="D92" s="49"/>
      <c r="E92" s="49"/>
      <c r="F92" s="49"/>
      <c r="G92" s="94"/>
      <c r="H92" s="85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</row>
    <row r="93" spans="1:256" s="87" customFormat="1" ht="12" customHeight="1" x14ac:dyDescent="0.15">
      <c r="A93" s="84"/>
      <c r="B93" s="49"/>
      <c r="C93" s="93" t="s">
        <v>116</v>
      </c>
      <c r="D93" s="49"/>
      <c r="E93" s="49"/>
      <c r="F93" s="49"/>
      <c r="G93" s="94"/>
      <c r="H93" s="85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  <c r="FJ93" s="86"/>
      <c r="FK93" s="86"/>
      <c r="FL93" s="86"/>
      <c r="FM93" s="86"/>
      <c r="FN93" s="86"/>
      <c r="FO93" s="86"/>
      <c r="FP93" s="86"/>
      <c r="FQ93" s="86"/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/>
      <c r="HN93" s="86"/>
      <c r="HO93" s="86"/>
      <c r="HP93" s="86"/>
      <c r="HQ93" s="86"/>
      <c r="HR93" s="86"/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  <c r="IV93" s="86"/>
    </row>
    <row r="94" spans="1:256" s="87" customFormat="1" ht="12" customHeight="1" x14ac:dyDescent="0.15">
      <c r="A94" s="84"/>
      <c r="B94" s="49"/>
      <c r="C94" s="93" t="s">
        <v>117</v>
      </c>
      <c r="D94" s="49"/>
      <c r="E94" s="49"/>
      <c r="F94" s="49"/>
      <c r="G94" s="94"/>
      <c r="H94" s="85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  <c r="FJ94" s="86"/>
      <c r="FK94" s="86"/>
      <c r="FL94" s="86"/>
      <c r="FM94" s="86"/>
      <c r="FN94" s="86"/>
      <c r="FO94" s="86"/>
      <c r="FP94" s="86"/>
      <c r="FQ94" s="86"/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/>
      <c r="HN94" s="86"/>
      <c r="HO94" s="86"/>
      <c r="HP94" s="86"/>
      <c r="HQ94" s="86"/>
      <c r="HR94" s="86"/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  <c r="IV94" s="86"/>
    </row>
    <row r="95" spans="1:256" s="87" customFormat="1" ht="12" customHeight="1" x14ac:dyDescent="0.15">
      <c r="A95" s="84"/>
      <c r="B95" s="49"/>
      <c r="C95" s="93" t="s">
        <v>118</v>
      </c>
      <c r="D95" s="49"/>
      <c r="E95" s="49"/>
      <c r="F95" s="49"/>
      <c r="G95" s="94"/>
      <c r="H95" s="85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</row>
    <row r="96" spans="1:256" s="87" customFormat="1" ht="12.75" customHeight="1" thickBot="1" x14ac:dyDescent="0.2">
      <c r="A96" s="84"/>
      <c r="B96" s="49"/>
      <c r="C96" s="95" t="s">
        <v>119</v>
      </c>
      <c r="D96" s="96"/>
      <c r="E96" s="96"/>
      <c r="F96" s="96"/>
      <c r="G96" s="97"/>
      <c r="H96" s="85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</row>
    <row r="97" spans="1:256" s="87" customFormat="1" ht="12.75" customHeight="1" x14ac:dyDescent="0.15">
      <c r="A97" s="84"/>
      <c r="B97" s="49"/>
      <c r="C97" s="51"/>
      <c r="D97" s="49"/>
      <c r="E97" s="49"/>
      <c r="F97" s="49"/>
      <c r="G97" s="49"/>
      <c r="H97" s="85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</row>
    <row r="98" spans="1:256" s="87" customFormat="1" ht="15" customHeight="1" x14ac:dyDescent="0.15">
      <c r="A98" s="84"/>
      <c r="B98" s="49"/>
      <c r="C98" s="123" t="s">
        <v>120</v>
      </c>
      <c r="D98" s="123"/>
      <c r="E98" s="98"/>
      <c r="F98" s="52"/>
      <c r="G98" s="52"/>
      <c r="H98" s="85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</row>
    <row r="99" spans="1:256" s="87" customFormat="1" ht="12" customHeight="1" x14ac:dyDescent="0.15">
      <c r="A99" s="84"/>
      <c r="B99" s="49"/>
      <c r="C99" s="99" t="s">
        <v>99</v>
      </c>
      <c r="D99" s="100" t="s">
        <v>121</v>
      </c>
      <c r="E99" s="101" t="s">
        <v>122</v>
      </c>
      <c r="F99" s="52"/>
      <c r="G99" s="52"/>
      <c r="H99" s="85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</row>
    <row r="100" spans="1:256" s="87" customFormat="1" ht="12" customHeight="1" x14ac:dyDescent="0.15">
      <c r="A100" s="84"/>
      <c r="B100" s="49"/>
      <c r="C100" s="102" t="s">
        <v>123</v>
      </c>
      <c r="D100" s="103">
        <f>H33</f>
        <v>10748500</v>
      </c>
      <c r="E100" s="104">
        <f>(D100/D106)</f>
        <v>0.32962387215620231</v>
      </c>
      <c r="F100" s="52"/>
      <c r="G100" s="52"/>
      <c r="H100" s="85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</row>
    <row r="101" spans="1:256" s="87" customFormat="1" ht="12" customHeight="1" x14ac:dyDescent="0.15">
      <c r="A101" s="84"/>
      <c r="B101" s="49"/>
      <c r="C101" s="102" t="s">
        <v>124</v>
      </c>
      <c r="D101" s="105">
        <v>0</v>
      </c>
      <c r="E101" s="104">
        <v>0</v>
      </c>
      <c r="F101" s="52"/>
      <c r="G101" s="52"/>
      <c r="H101" s="85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</row>
    <row r="102" spans="1:256" s="87" customFormat="1" ht="12" customHeight="1" x14ac:dyDescent="0.15">
      <c r="A102" s="84"/>
      <c r="B102" s="49"/>
      <c r="C102" s="102" t="s">
        <v>125</v>
      </c>
      <c r="D102" s="103">
        <f>H43</f>
        <v>643500</v>
      </c>
      <c r="E102" s="104">
        <f>(D102/D106)</f>
        <v>1.973419190887251E-2</v>
      </c>
      <c r="F102" s="52"/>
      <c r="G102" s="52"/>
      <c r="H102" s="85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</row>
    <row r="103" spans="1:256" s="87" customFormat="1" ht="12" customHeight="1" x14ac:dyDescent="0.15">
      <c r="A103" s="84"/>
      <c r="B103" s="49"/>
      <c r="C103" s="102" t="s">
        <v>56</v>
      </c>
      <c r="D103" s="103">
        <f>H75</f>
        <v>15943598.612153038</v>
      </c>
      <c r="E103" s="104">
        <f>(D103/D106)</f>
        <v>0.48894177891260526</v>
      </c>
      <c r="F103" s="52"/>
      <c r="G103" s="52"/>
      <c r="H103" s="85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</row>
    <row r="104" spans="1:256" s="87" customFormat="1" ht="12" customHeight="1" x14ac:dyDescent="0.15">
      <c r="A104" s="84"/>
      <c r="B104" s="49"/>
      <c r="C104" s="102" t="s">
        <v>126</v>
      </c>
      <c r="D104" s="106">
        <f>H81</f>
        <v>3720000</v>
      </c>
      <c r="E104" s="104">
        <f>(D104/D106)</f>
        <v>0.11408110940327233</v>
      </c>
      <c r="F104" s="53"/>
      <c r="G104" s="53"/>
      <c r="H104" s="85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s="87" customFormat="1" ht="12" customHeight="1" x14ac:dyDescent="0.15">
      <c r="A105" s="84"/>
      <c r="B105" s="49"/>
      <c r="C105" s="102" t="s">
        <v>127</v>
      </c>
      <c r="D105" s="106">
        <f>H84</f>
        <v>1552779.9306076521</v>
      </c>
      <c r="E105" s="104">
        <f>(D105/D106)</f>
        <v>4.7619047619047623E-2</v>
      </c>
      <c r="F105" s="53"/>
      <c r="G105" s="53"/>
      <c r="H105" s="85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  <c r="DK105" s="86"/>
      <c r="DL105" s="86"/>
      <c r="DM105" s="86"/>
      <c r="DN105" s="86"/>
      <c r="DO105" s="86"/>
      <c r="DP105" s="86"/>
      <c r="DQ105" s="86"/>
      <c r="DR105" s="86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6"/>
      <c r="FK105" s="86"/>
      <c r="FL105" s="86"/>
      <c r="FM105" s="86"/>
      <c r="FN105" s="86"/>
      <c r="FO105" s="86"/>
      <c r="FP105" s="86"/>
      <c r="FQ105" s="86"/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/>
      <c r="HN105" s="86"/>
      <c r="HO105" s="86"/>
      <c r="HP105" s="86"/>
      <c r="HQ105" s="86"/>
      <c r="HR105" s="86"/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</row>
    <row r="106" spans="1:256" s="87" customFormat="1" ht="12.75" customHeight="1" x14ac:dyDescent="0.15">
      <c r="A106" s="84"/>
      <c r="B106" s="49"/>
      <c r="C106" s="99" t="s">
        <v>128</v>
      </c>
      <c r="D106" s="107">
        <f>SUM(D100:D105)</f>
        <v>32608378.542760689</v>
      </c>
      <c r="E106" s="108">
        <f>SUM(E100:E105)</f>
        <v>1</v>
      </c>
      <c r="F106" s="53"/>
      <c r="G106" s="53"/>
      <c r="H106" s="85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/>
      <c r="HN106" s="86"/>
      <c r="HO106" s="86"/>
      <c r="HP106" s="86"/>
      <c r="HQ106" s="86"/>
      <c r="HR106" s="86"/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</row>
    <row r="107" spans="1:256" s="87" customFormat="1" ht="12" customHeight="1" x14ac:dyDescent="0.15">
      <c r="A107" s="84"/>
      <c r="B107" s="49"/>
      <c r="C107" s="51"/>
      <c r="D107" s="48"/>
      <c r="E107" s="48"/>
      <c r="F107" s="48"/>
      <c r="G107" s="48"/>
      <c r="H107" s="85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  <c r="DK107" s="86"/>
      <c r="DL107" s="86"/>
      <c r="DM107" s="86"/>
      <c r="DN107" s="86"/>
      <c r="DO107" s="86"/>
      <c r="DP107" s="86"/>
      <c r="DQ107" s="86"/>
      <c r="DR107" s="86"/>
      <c r="DS107" s="86"/>
      <c r="DT107" s="86"/>
      <c r="DU107" s="86"/>
      <c r="DV107" s="86"/>
      <c r="DW107" s="86"/>
      <c r="DX107" s="86"/>
      <c r="DY107" s="86"/>
      <c r="DZ107" s="86"/>
      <c r="EA107" s="86"/>
      <c r="EB107" s="86"/>
      <c r="EC107" s="86"/>
      <c r="ED107" s="86"/>
      <c r="EE107" s="86"/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86"/>
      <c r="FE107" s="86"/>
      <c r="FF107" s="86"/>
      <c r="FG107" s="86"/>
      <c r="FH107" s="86"/>
      <c r="FI107" s="86"/>
      <c r="FJ107" s="86"/>
      <c r="FK107" s="86"/>
      <c r="FL107" s="86"/>
      <c r="FM107" s="86"/>
      <c r="FN107" s="86"/>
      <c r="FO107" s="86"/>
      <c r="FP107" s="86"/>
      <c r="FQ107" s="86"/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  <c r="HJ107" s="86"/>
      <c r="HK107" s="86"/>
      <c r="HL107" s="86"/>
      <c r="HM107" s="86"/>
      <c r="HN107" s="86"/>
      <c r="HO107" s="86"/>
      <c r="HP107" s="86"/>
      <c r="HQ107" s="86"/>
      <c r="HR107" s="86"/>
      <c r="HS107" s="86"/>
      <c r="HT107" s="86"/>
      <c r="HU107" s="86"/>
      <c r="HV107" s="86"/>
      <c r="HW107" s="86"/>
      <c r="HX107" s="86"/>
      <c r="HY107" s="86"/>
      <c r="HZ107" s="86"/>
      <c r="IA107" s="86"/>
      <c r="IB107" s="86"/>
      <c r="IC107" s="86"/>
      <c r="ID107" s="86"/>
      <c r="IE107" s="86"/>
      <c r="IF107" s="86"/>
      <c r="IG107" s="86"/>
      <c r="IH107" s="86"/>
      <c r="II107" s="86"/>
      <c r="IJ107" s="86"/>
      <c r="IK107" s="86"/>
      <c r="IL107" s="86"/>
      <c r="IM107" s="86"/>
      <c r="IN107" s="86"/>
      <c r="IO107" s="86"/>
      <c r="IP107" s="86"/>
      <c r="IQ107" s="86"/>
      <c r="IR107" s="86"/>
      <c r="IS107" s="86"/>
      <c r="IT107" s="86"/>
      <c r="IU107" s="86"/>
      <c r="IV107" s="86"/>
    </row>
    <row r="108" spans="1:256" s="87" customFormat="1" ht="12.75" customHeight="1" x14ac:dyDescent="0.15">
      <c r="A108" s="84"/>
      <c r="B108" s="49"/>
      <c r="C108" s="88"/>
      <c r="D108" s="48"/>
      <c r="E108" s="48"/>
      <c r="F108" s="48"/>
      <c r="G108" s="48"/>
      <c r="H108" s="85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  <c r="DH108" s="86"/>
      <c r="DI108" s="86"/>
      <c r="DJ108" s="86"/>
      <c r="DK108" s="86"/>
      <c r="DL108" s="86"/>
      <c r="DM108" s="86"/>
      <c r="DN108" s="86"/>
      <c r="DO108" s="86"/>
      <c r="DP108" s="86"/>
      <c r="DQ108" s="86"/>
      <c r="DR108" s="86"/>
      <c r="DS108" s="86"/>
      <c r="DT108" s="86"/>
      <c r="DU108" s="86"/>
      <c r="DV108" s="86"/>
      <c r="DW108" s="86"/>
      <c r="DX108" s="86"/>
      <c r="DY108" s="86"/>
      <c r="DZ108" s="86"/>
      <c r="EA108" s="86"/>
      <c r="EB108" s="86"/>
      <c r="EC108" s="86"/>
      <c r="ED108" s="86"/>
      <c r="EE108" s="86"/>
      <c r="EF108" s="86"/>
      <c r="EG108" s="86"/>
      <c r="EH108" s="86"/>
      <c r="EI108" s="86"/>
      <c r="EJ108" s="86"/>
      <c r="EK108" s="86"/>
      <c r="EL108" s="86"/>
      <c r="EM108" s="86"/>
      <c r="EN108" s="86"/>
      <c r="EO108" s="86"/>
      <c r="EP108" s="86"/>
      <c r="EQ108" s="86"/>
      <c r="ER108" s="86"/>
      <c r="ES108" s="86"/>
      <c r="ET108" s="86"/>
      <c r="EU108" s="86"/>
      <c r="EV108" s="86"/>
      <c r="EW108" s="86"/>
      <c r="EX108" s="86"/>
      <c r="EY108" s="86"/>
      <c r="EZ108" s="86"/>
      <c r="FA108" s="86"/>
      <c r="FB108" s="86"/>
      <c r="FC108" s="86"/>
      <c r="FD108" s="86"/>
      <c r="FE108" s="86"/>
      <c r="FF108" s="86"/>
      <c r="FG108" s="86"/>
      <c r="FH108" s="86"/>
      <c r="FI108" s="86"/>
      <c r="FJ108" s="86"/>
      <c r="FK108" s="86"/>
      <c r="FL108" s="86"/>
      <c r="FM108" s="86"/>
      <c r="FN108" s="86"/>
      <c r="FO108" s="86"/>
      <c r="FP108" s="86"/>
      <c r="FQ108" s="86"/>
      <c r="FR108" s="86"/>
      <c r="FS108" s="86"/>
      <c r="FT108" s="86"/>
      <c r="FU108" s="86"/>
      <c r="FV108" s="86"/>
      <c r="FW108" s="86"/>
      <c r="FX108" s="86"/>
      <c r="FY108" s="86"/>
      <c r="FZ108" s="86"/>
      <c r="GA108" s="86"/>
      <c r="GB108" s="86"/>
      <c r="GC108" s="86"/>
      <c r="GD108" s="86"/>
      <c r="GE108" s="86"/>
      <c r="GF108" s="86"/>
      <c r="GG108" s="86"/>
      <c r="GH108" s="86"/>
      <c r="GI108" s="86"/>
      <c r="GJ108" s="86"/>
      <c r="GK108" s="86"/>
      <c r="GL108" s="86"/>
      <c r="GM108" s="86"/>
      <c r="GN108" s="86"/>
      <c r="GO108" s="86"/>
      <c r="GP108" s="86"/>
      <c r="GQ108" s="86"/>
      <c r="GR108" s="86"/>
      <c r="GS108" s="86"/>
      <c r="GT108" s="86"/>
      <c r="GU108" s="86"/>
      <c r="GV108" s="86"/>
      <c r="GW108" s="86"/>
      <c r="GX108" s="86"/>
      <c r="GY108" s="86"/>
      <c r="GZ108" s="86"/>
      <c r="HA108" s="86"/>
      <c r="HB108" s="86"/>
      <c r="HC108" s="86"/>
      <c r="HD108" s="86"/>
      <c r="HE108" s="86"/>
      <c r="HF108" s="86"/>
      <c r="HG108" s="86"/>
      <c r="HH108" s="86"/>
      <c r="HI108" s="86"/>
      <c r="HJ108" s="86"/>
      <c r="HK108" s="86"/>
      <c r="HL108" s="86"/>
      <c r="HM108" s="86"/>
      <c r="HN108" s="86"/>
      <c r="HO108" s="86"/>
      <c r="HP108" s="86"/>
      <c r="HQ108" s="86"/>
      <c r="HR108" s="86"/>
      <c r="HS108" s="86"/>
      <c r="HT108" s="86"/>
      <c r="HU108" s="86"/>
      <c r="HV108" s="86"/>
      <c r="HW108" s="86"/>
      <c r="HX108" s="86"/>
      <c r="HY108" s="86"/>
      <c r="HZ108" s="86"/>
      <c r="IA108" s="86"/>
      <c r="IB108" s="86"/>
      <c r="IC108" s="86"/>
      <c r="ID108" s="86"/>
      <c r="IE108" s="86"/>
      <c r="IF108" s="86"/>
      <c r="IG108" s="86"/>
      <c r="IH108" s="86"/>
      <c r="II108" s="86"/>
      <c r="IJ108" s="86"/>
      <c r="IK108" s="86"/>
      <c r="IL108" s="86"/>
      <c r="IM108" s="86"/>
      <c r="IN108" s="86"/>
      <c r="IO108" s="86"/>
      <c r="IP108" s="86"/>
      <c r="IQ108" s="86"/>
      <c r="IR108" s="86"/>
      <c r="IS108" s="86"/>
      <c r="IT108" s="86"/>
      <c r="IU108" s="86"/>
      <c r="IV108" s="86"/>
    </row>
    <row r="109" spans="1:256" s="87" customFormat="1" ht="12" customHeight="1" x14ac:dyDescent="0.15">
      <c r="A109" s="84"/>
      <c r="B109" s="49"/>
      <c r="C109" s="109"/>
      <c r="D109" s="110" t="s">
        <v>129</v>
      </c>
      <c r="E109" s="109"/>
      <c r="F109" s="109"/>
      <c r="G109" s="53"/>
      <c r="H109" s="85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</row>
    <row r="110" spans="1:256" s="87" customFormat="1" ht="12" customHeight="1" x14ac:dyDescent="0.15">
      <c r="A110" s="84"/>
      <c r="B110" s="49"/>
      <c r="C110" s="99" t="s">
        <v>130</v>
      </c>
      <c r="D110" s="111">
        <v>400000</v>
      </c>
      <c r="E110" s="111">
        <v>425000</v>
      </c>
      <c r="F110" s="111">
        <v>450000</v>
      </c>
      <c r="G110" s="54"/>
      <c r="H110" s="89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/>
      <c r="HN110" s="86"/>
      <c r="HO110" s="86"/>
      <c r="HP110" s="86"/>
      <c r="HQ110" s="86"/>
      <c r="HR110" s="86"/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/>
      <c r="II110" s="86"/>
      <c r="IJ110" s="86"/>
      <c r="IK110" s="86"/>
      <c r="IL110" s="86"/>
      <c r="IM110" s="86"/>
      <c r="IN110" s="86"/>
      <c r="IO110" s="86"/>
      <c r="IP110" s="86"/>
      <c r="IQ110" s="86"/>
      <c r="IR110" s="86"/>
      <c r="IS110" s="86"/>
      <c r="IT110" s="86"/>
      <c r="IU110" s="86"/>
      <c r="IV110" s="86"/>
    </row>
    <row r="111" spans="1:256" s="87" customFormat="1" ht="12.75" customHeight="1" x14ac:dyDescent="0.15">
      <c r="A111" s="84"/>
      <c r="B111" s="49"/>
      <c r="C111" s="99" t="s">
        <v>131</v>
      </c>
      <c r="D111" s="111">
        <f>(H85/D110)</f>
        <v>81.520946356901717</v>
      </c>
      <c r="E111" s="111">
        <f>(H85/E110)</f>
        <v>76.725596571201621</v>
      </c>
      <c r="F111" s="111">
        <f>(H85/F110)</f>
        <v>72.463063428357088</v>
      </c>
      <c r="G111" s="54"/>
      <c r="H111" s="89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s="87" customFormat="1" ht="15.6" customHeight="1" x14ac:dyDescent="0.15">
      <c r="A112" s="84"/>
      <c r="B112" s="49"/>
      <c r="C112" s="50" t="s">
        <v>132</v>
      </c>
      <c r="D112" s="49"/>
      <c r="E112" s="49"/>
      <c r="F112" s="49"/>
      <c r="G112" s="49"/>
      <c r="H112" s="49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/>
      <c r="HN112" s="86"/>
      <c r="HO112" s="86"/>
      <c r="HP112" s="86"/>
      <c r="HQ112" s="86"/>
      <c r="HR112" s="86"/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/>
      <c r="II112" s="86"/>
      <c r="IJ112" s="86"/>
      <c r="IK112" s="86"/>
      <c r="IL112" s="86"/>
      <c r="IM112" s="86"/>
      <c r="IN112" s="86"/>
      <c r="IO112" s="86"/>
      <c r="IP112" s="86"/>
      <c r="IQ112" s="86"/>
      <c r="IR112" s="86"/>
      <c r="IS112" s="86"/>
      <c r="IT112" s="86"/>
      <c r="IU112" s="86"/>
      <c r="IV112" s="86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2023-02-13T15:17:28Z</cp:lastPrinted>
  <dcterms:created xsi:type="dcterms:W3CDTF">2020-11-27T12:49:26Z</dcterms:created>
  <dcterms:modified xsi:type="dcterms:W3CDTF">2023-03-20T14:08:05Z</dcterms:modified>
  <cp:category/>
  <cp:contentStatus/>
</cp:coreProperties>
</file>