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Pepino Ensalad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70" i="1"/>
  <c r="G69" i="1"/>
  <c r="G68" i="1"/>
  <c r="G63" i="1"/>
  <c r="G62" i="1"/>
  <c r="G61" i="1"/>
  <c r="G60" i="1"/>
  <c r="G59" i="1"/>
  <c r="G58" i="1"/>
  <c r="G57" i="1"/>
  <c r="G55" i="1"/>
  <c r="G54" i="1"/>
  <c r="G52" i="1"/>
  <c r="G51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71" i="1" l="1"/>
  <c r="G41" i="1"/>
  <c r="G42" i="1"/>
  <c r="G43" i="1"/>
  <c r="G40" i="1"/>
  <c r="G31" i="1" l="1"/>
  <c r="G44" i="1" l="1"/>
  <c r="C94" i="1" l="1"/>
  <c r="C92" i="1"/>
  <c r="G76" i="1"/>
  <c r="C90" i="1" l="1"/>
  <c r="G64" i="1"/>
  <c r="C93" i="1" s="1"/>
  <c r="G73" i="1" l="1"/>
  <c r="G74" i="1" s="1"/>
  <c r="G75" i="1" l="1"/>
  <c r="D101" i="1" s="1"/>
  <c r="C95" i="1"/>
  <c r="E101" i="1" l="1"/>
  <c r="C101" i="1"/>
  <c r="G77" i="1"/>
  <c r="C96" i="1"/>
  <c r="D93" i="1" l="1"/>
  <c r="D92" i="1"/>
  <c r="D94" i="1"/>
  <c r="D90" i="1"/>
  <c r="D95" i="1"/>
  <c r="D96" i="1" l="1"/>
</calcChain>
</file>

<file path=xl/sharedStrings.xml><?xml version="1.0" encoding="utf-8"?>
<sst xmlns="http://schemas.openxmlformats.org/spreadsheetml/2006/main" count="185" uniqueCount="130">
  <si>
    <t>RUBRO O CULTIVO</t>
  </si>
  <si>
    <t>PEPINO DE ENSALADA</t>
  </si>
  <si>
    <t>RENDIMIENTO (Kg/Há.)</t>
  </si>
  <si>
    <t>VARIEDAD</t>
  </si>
  <si>
    <t>INDURAN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</si>
  <si>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</si>
  <si>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</si>
  <si>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</si>
  <si>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</si>
  <si>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</si>
  <si>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</si>
  <si>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</si>
  <si>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</si>
  <si>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</si>
  <si>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</si>
  <si>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</si>
  <si>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</si>
  <si>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</si>
  <si>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Caha- Vitor</t>
  </si>
  <si>
    <t>FECHA DE COSECHA</t>
  </si>
  <si>
    <t>septiembre/octubre</t>
  </si>
  <si>
    <t>FECHA PRECIO INSUMOS</t>
  </si>
  <si>
    <t>04/03/2023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</si>
  <si>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</si>
  <si>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</si>
  <si>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</si>
  <si>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</si>
  <si>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</si>
  <si>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</si>
  <si>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</si>
  <si>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</si>
  <si>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</si>
  <si>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</si>
  <si>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almácigo</t>
  </si>
  <si>
    <t>JH</t>
  </si>
  <si>
    <t xml:space="preserve">febrero </t>
  </si>
  <si>
    <t>Preparación suelo</t>
  </si>
  <si>
    <t>marzo</t>
  </si>
  <si>
    <t>Trasplante</t>
  </si>
  <si>
    <t>abril-mayo</t>
  </si>
  <si>
    <t>Replante</t>
  </si>
  <si>
    <t>abril- mayo</t>
  </si>
  <si>
    <t>Riego y fertirrigación</t>
  </si>
  <si>
    <t>marzo- octubre</t>
  </si>
  <si>
    <t>Aplicación guano</t>
  </si>
  <si>
    <t>Aplicación agroquímicos</t>
  </si>
  <si>
    <t>marzo-septiembre</t>
  </si>
  <si>
    <t>Amarre</t>
  </si>
  <si>
    <t>mayo- junio</t>
  </si>
  <si>
    <t>Limpieza y selección</t>
  </si>
  <si>
    <t>septiembre-octubre</t>
  </si>
  <si>
    <t>Cosecha y embalado</t>
  </si>
  <si>
    <t>Subtotal Jornadas Hombre</t>
  </si>
  <si>
    <t>JORNADAS ANIMAL</t>
  </si>
  <si>
    <t>Subtotal Jornadas Animal</t>
  </si>
  <si>
    <t>MAQUINARIA</t>
  </si>
  <si>
    <t>Tractor/Arado</t>
  </si>
  <si>
    <t>JM</t>
  </si>
  <si>
    <t>abril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</si>
  <si>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</si>
  <si>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</si>
  <si>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</si>
  <si>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</si>
  <si>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</si>
  <si>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</si>
  <si>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</si>
  <si>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</si>
  <si>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</si>
  <si>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 Sobre 1.000 u)</t>
  </si>
  <si>
    <t xml:space="preserve">u </t>
  </si>
  <si>
    <t>marzo- abril</t>
  </si>
  <si>
    <t>FERTILIZANTES</t>
  </si>
  <si>
    <t>Nitrato de Potasio</t>
  </si>
  <si>
    <t>Kg</t>
  </si>
  <si>
    <t>junio-octbre</t>
  </si>
  <si>
    <t>Nitrato de Magnesio</t>
  </si>
  <si>
    <t>junio-octubre</t>
  </si>
  <si>
    <t>Urea</t>
  </si>
  <si>
    <t>abril-octubre</t>
  </si>
  <si>
    <t>Superfosfato Triple</t>
  </si>
  <si>
    <t>febrero-marzo</t>
  </si>
  <si>
    <t>Materia orgánica (guano)</t>
  </si>
  <si>
    <t>HERBICIDAS</t>
  </si>
  <si>
    <t>Cletodim</t>
  </si>
  <si>
    <t>Lt.</t>
  </si>
  <si>
    <t>INSECTICIDAS</t>
  </si>
  <si>
    <t>Furadan 10 G (F)</t>
  </si>
  <si>
    <t>Clorpirifos 48% EC</t>
  </si>
  <si>
    <t>mayo-septbre</t>
  </si>
  <si>
    <t>Fitolin (F)</t>
  </si>
  <si>
    <t>Dimetoato 40% EC (I)</t>
  </si>
  <si>
    <t>abril-agosto</t>
  </si>
  <si>
    <t>Selecron 720 EC (I)</t>
  </si>
  <si>
    <t>Subtotal Insumos</t>
  </si>
  <si>
    <t>OTROS</t>
  </si>
  <si>
    <t>Item</t>
  </si>
  <si>
    <t>Cajones</t>
  </si>
  <si>
    <t>u</t>
  </si>
  <si>
    <t xml:space="preserve">septiembre- octubre </t>
  </si>
  <si>
    <t>cinta gareta</t>
  </si>
  <si>
    <t>kg</t>
  </si>
  <si>
    <t>mayo- noviembre</t>
  </si>
  <si>
    <t>Cinta de riego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</si>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</sst>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27">
    <xf numFmtId="0" fontId="0" fillId="0" borderId="0" xfId="0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2" borderId="7" xfId="1" applyFont="1" applyFill="1" applyBorder="1" applyAlignment="1"/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6" xfId="1" applyFont="1" applyFill="1" applyBorder="1"/>
    <xf numFmtId="41" fontId="5" fillId="0" borderId="56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 wrapText="1"/>
    </xf>
    <xf numFmtId="41" fontId="1" fillId="2" borderId="24" xfId="1" applyFont="1" applyFill="1" applyBorder="1" applyAlignment="1">
      <alignment horizontal="justify" vertical="justify"/>
    </xf>
    <xf numFmtId="41" fontId="1" fillId="2" borderId="56" xfId="1" applyFont="1" applyFill="1" applyBorder="1" applyAlignment="1">
      <alignment horizontal="left" vertical="center" wrapText="1"/>
    </xf>
    <xf numFmtId="41" fontId="1" fillId="2" borderId="5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6" xfId="1" applyFont="1" applyBorder="1" applyAlignment="1">
      <alignment horizontal="left" vertical="center"/>
    </xf>
    <xf numFmtId="41" fontId="1" fillId="0" borderId="56" xfId="1" applyFont="1" applyBorder="1" applyAlignment="1">
      <alignment horizontal="right" vertical="center"/>
    </xf>
    <xf numFmtId="41" fontId="3" fillId="3" borderId="59" xfId="1" applyFont="1" applyFill="1" applyBorder="1" applyAlignment="1">
      <alignment horizontal="justify" vertical="justify"/>
    </xf>
    <xf numFmtId="41" fontId="3" fillId="3" borderId="59" xfId="1" applyFont="1" applyFill="1" applyBorder="1" applyAlignment="1">
      <alignment horizontal="right" vertical="justify"/>
    </xf>
    <xf numFmtId="41" fontId="1" fillId="0" borderId="22" xfId="1" applyFont="1" applyBorder="1" applyAlignment="1">
      <alignment horizontal="justify" vertical="justify"/>
    </xf>
    <xf numFmtId="41" fontId="6" fillId="2" borderId="56" xfId="1" applyFont="1" applyFill="1" applyBorder="1" applyAlignment="1">
      <alignment horizontal="left" vertical="center" wrapText="1"/>
    </xf>
    <xf numFmtId="41" fontId="6" fillId="2" borderId="56" xfId="1" applyFont="1" applyFill="1" applyBorder="1" applyAlignment="1">
      <alignment horizontal="right" vertical="center" wrapText="1"/>
    </xf>
    <xf numFmtId="41" fontId="1" fillId="2" borderId="56" xfId="1" applyFont="1" applyFill="1" applyBorder="1" applyAlignment="1"/>
    <xf numFmtId="41" fontId="1" fillId="2" borderId="56" xfId="1" applyFont="1" applyFill="1" applyBorder="1" applyAlignment="1">
      <alignment horizontal="right"/>
    </xf>
    <xf numFmtId="41" fontId="6" fillId="2" borderId="56" xfId="1" applyFont="1" applyFill="1" applyBorder="1" applyAlignment="1"/>
    <xf numFmtId="41" fontId="7" fillId="0" borderId="56" xfId="1" applyFont="1" applyFill="1" applyBorder="1"/>
    <xf numFmtId="41" fontId="5" fillId="0" borderId="56" xfId="1" applyFont="1" applyFill="1" applyBorder="1" applyAlignment="1">
      <alignment horizontal="right"/>
    </xf>
    <xf numFmtId="41" fontId="5" fillId="0" borderId="56" xfId="1" applyFont="1" applyFill="1" applyBorder="1" applyAlignment="1">
      <alignment horizontal="right" wrapText="1"/>
    </xf>
    <xf numFmtId="41" fontId="5" fillId="0" borderId="56" xfId="1" applyFont="1" applyFill="1" applyBorder="1" applyAlignment="1">
      <alignment wrapText="1"/>
    </xf>
    <xf numFmtId="41" fontId="1" fillId="10" borderId="56" xfId="1" applyFont="1" applyFill="1" applyBorder="1" applyAlignment="1">
      <alignment horizontal="right"/>
    </xf>
    <xf numFmtId="41" fontId="2" fillId="3" borderId="32" xfId="1" applyFont="1" applyFill="1" applyBorder="1" applyAlignment="1">
      <alignment horizontal="justify" vertical="justify" wrapText="1"/>
    </xf>
    <xf numFmtId="41" fontId="2" fillId="3" borderId="32" xfId="1" applyFont="1" applyFill="1" applyBorder="1" applyAlignment="1">
      <alignment horizontal="justify" vertical="justify"/>
    </xf>
    <xf numFmtId="41" fontId="5" fillId="10" borderId="56" xfId="1" applyFont="1" applyFill="1" applyBorder="1" applyAlignment="1">
      <alignment horizontal="left" vertical="top"/>
    </xf>
    <xf numFmtId="41" fontId="5" fillId="10" borderId="56" xfId="1" applyFont="1" applyFill="1" applyBorder="1" applyAlignment="1">
      <alignment horizontal="right" vertical="center" wrapText="1"/>
    </xf>
    <xf numFmtId="41" fontId="5" fillId="10" borderId="56" xfId="1" applyFont="1" applyFill="1" applyBorder="1" applyAlignment="1">
      <alignment horizontal="right" vertical="center"/>
    </xf>
    <xf numFmtId="41" fontId="1" fillId="2" borderId="58" xfId="1" applyFont="1" applyFill="1" applyBorder="1" applyAlignment="1">
      <alignment horizontal="right"/>
    </xf>
    <xf numFmtId="41" fontId="1" fillId="2" borderId="60" xfId="1" applyFont="1" applyFill="1" applyBorder="1" applyAlignment="1">
      <alignment horizontal="right"/>
    </xf>
    <xf numFmtId="41" fontId="1" fillId="2" borderId="58" xfId="1" applyFont="1" applyFill="1" applyBorder="1" applyAlignment="1">
      <alignment wrapText="1"/>
    </xf>
    <xf numFmtId="41" fontId="1" fillId="2" borderId="58" xfId="1" applyFont="1" applyFill="1" applyBorder="1" applyAlignment="1">
      <alignment horizontal="right" wrapText="1"/>
    </xf>
    <xf numFmtId="41" fontId="3" fillId="3" borderId="19" xfId="1" applyFont="1" applyFill="1" applyBorder="1" applyAlignment="1">
      <alignment horizontal="justify" vertical="justify"/>
    </xf>
    <xf numFmtId="41" fontId="3" fillId="3" borderId="19" xfId="1" applyFont="1" applyFill="1" applyBorder="1" applyAlignment="1">
      <alignment horizontal="right" vertical="justify"/>
    </xf>
    <xf numFmtId="41" fontId="1" fillId="2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justify" vertical="justify"/>
    </xf>
    <xf numFmtId="41" fontId="2" fillId="5" borderId="28" xfId="1" applyFont="1" applyFill="1" applyBorder="1" applyAlignment="1">
      <alignment horizontal="right" vertical="justify"/>
    </xf>
    <xf numFmtId="41" fontId="2" fillId="3" borderId="29" xfId="1" applyFont="1" applyFill="1" applyBorder="1" applyAlignment="1">
      <alignment horizontal="justify" vertical="justify"/>
    </xf>
    <xf numFmtId="41" fontId="2" fillId="3" borderId="30" xfId="1" applyFont="1" applyFill="1" applyBorder="1" applyAlignment="1">
      <alignment horizontal="right" vertical="justify"/>
    </xf>
    <xf numFmtId="41" fontId="2" fillId="5" borderId="29" xfId="1" applyFont="1" applyFill="1" applyBorder="1" applyAlignment="1">
      <alignment horizontal="justify" vertical="justify"/>
    </xf>
    <xf numFmtId="41" fontId="2" fillId="5" borderId="30" xfId="1" applyFont="1" applyFill="1" applyBorder="1" applyAlignment="1">
      <alignment horizontal="right" vertical="justify"/>
    </xf>
    <xf numFmtId="41" fontId="2" fillId="5" borderId="31" xfId="1" applyFont="1" applyFill="1" applyBorder="1" applyAlignment="1">
      <alignment horizontal="justify" vertical="justify"/>
    </xf>
    <xf numFmtId="41" fontId="2" fillId="5" borderId="32" xfId="1" applyFont="1" applyFill="1" applyBorder="1" applyAlignment="1">
      <alignment horizontal="justify" vertical="justify"/>
    </xf>
    <xf numFmtId="41" fontId="2" fillId="6" borderId="33" xfId="1" applyFont="1" applyFill="1" applyBorder="1" applyAlignment="1">
      <alignment horizontal="right" vertical="justify"/>
    </xf>
    <xf numFmtId="41" fontId="1" fillId="2" borderId="22" xfId="1" applyFont="1" applyFill="1" applyBorder="1" applyAlignment="1">
      <alignment horizontal="justify" vertical="justify"/>
    </xf>
    <xf numFmtId="41" fontId="2" fillId="2" borderId="22" xfId="1" applyFont="1" applyFill="1" applyBorder="1" applyAlignment="1">
      <alignment horizontal="justify" vertical="justify"/>
    </xf>
    <xf numFmtId="41" fontId="6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horizontal="justify" vertical="justify"/>
    </xf>
    <xf numFmtId="41" fontId="1" fillId="2" borderId="47" xfId="1" applyFont="1" applyFill="1" applyBorder="1" applyAlignment="1">
      <alignment vertical="center"/>
    </xf>
    <xf numFmtId="41" fontId="1" fillId="2" borderId="48" xfId="1" applyFont="1" applyFill="1" applyBorder="1" applyAlignment="1">
      <alignment horizontal="justify" vertical="justify"/>
    </xf>
    <xf numFmtId="41" fontId="1" fillId="2" borderId="49" xfId="1" applyFont="1" applyFill="1" applyBorder="1" applyAlignment="1">
      <alignment vertical="center"/>
    </xf>
    <xf numFmtId="41" fontId="1" fillId="2" borderId="50" xfId="1" applyFont="1" applyFill="1" applyBorder="1" applyAlignment="1">
      <alignment horizontal="justify" vertical="justify"/>
    </xf>
    <xf numFmtId="41" fontId="1" fillId="2" borderId="51" xfId="1" applyFont="1" applyFill="1" applyBorder="1" applyAlignment="1">
      <alignment horizontal="justify" vertical="justify"/>
    </xf>
    <xf numFmtId="41" fontId="1" fillId="9" borderId="43" xfId="1" applyFont="1" applyFill="1" applyBorder="1" applyAlignment="1">
      <alignment horizontal="justify" vertical="justify"/>
    </xf>
    <xf numFmtId="41" fontId="1" fillId="7" borderId="22" xfId="1" applyFont="1" applyFill="1" applyBorder="1" applyAlignment="1">
      <alignment horizontal="justify" vertical="justify"/>
    </xf>
    <xf numFmtId="41" fontId="6" fillId="8" borderId="34" xfId="1" applyFont="1" applyFill="1" applyBorder="1" applyAlignment="1">
      <alignment horizontal="justify" vertical="justify"/>
    </xf>
    <xf numFmtId="41" fontId="6" fillId="8" borderId="23" xfId="1" applyFont="1" applyFill="1" applyBorder="1" applyAlignment="1">
      <alignment horizontal="right" vertical="center"/>
    </xf>
    <xf numFmtId="41" fontId="6" fillId="8" borderId="35" xfId="1" applyFont="1" applyFill="1" applyBorder="1" applyAlignment="1">
      <alignment horizontal="right" vertical="center"/>
    </xf>
    <xf numFmtId="41" fontId="6" fillId="2" borderId="36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7" xfId="1" applyFont="1" applyFill="1" applyBorder="1" applyAlignment="1">
      <alignment horizontal="right" vertical="center"/>
    </xf>
    <xf numFmtId="41" fontId="2" fillId="7" borderId="22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right" vertical="center"/>
    </xf>
    <xf numFmtId="41" fontId="6" fillId="8" borderId="40" xfId="1" applyFont="1" applyFill="1" applyBorder="1" applyAlignment="1">
      <alignment horizontal="right" vertical="center"/>
    </xf>
    <xf numFmtId="41" fontId="3" fillId="2" borderId="22" xfId="1" applyFont="1" applyFill="1" applyBorder="1" applyAlignment="1">
      <alignment horizontal="justify" vertical="justify"/>
    </xf>
    <xf numFmtId="41" fontId="1" fillId="2" borderId="20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10" fillId="9" borderId="22" xfId="1" applyFont="1" applyFill="1" applyBorder="1" applyAlignment="1">
      <alignment horizontal="justify" vertical="justify"/>
    </xf>
    <xf numFmtId="41" fontId="2" fillId="9" borderId="22" xfId="1" applyFont="1" applyFill="1" applyBorder="1" applyAlignment="1">
      <alignment horizontal="justify" vertical="justify"/>
    </xf>
    <xf numFmtId="41" fontId="2" fillId="9" borderId="52" xfId="1" applyFont="1" applyFill="1" applyBorder="1" applyAlignment="1">
      <alignment horizontal="justify" vertical="justify"/>
    </xf>
    <xf numFmtId="41" fontId="2" fillId="7" borderId="21" xfId="1" applyFont="1" applyFill="1" applyBorder="1" applyAlignment="1">
      <alignment horizontal="justify" vertical="justify"/>
    </xf>
    <xf numFmtId="41" fontId="6" fillId="8" borderId="53" xfId="1" applyFont="1" applyFill="1" applyBorder="1" applyAlignment="1">
      <alignment horizontal="left" vertical="justify"/>
    </xf>
    <xf numFmtId="41" fontId="6" fillId="8" borderId="54" xfId="1" applyFont="1" applyFill="1" applyBorder="1" applyAlignment="1">
      <alignment vertical="center"/>
    </xf>
    <xf numFmtId="41" fontId="6" fillId="8" borderId="55" xfId="1" applyFont="1" applyFill="1" applyBorder="1" applyAlignment="1">
      <alignment vertical="center"/>
    </xf>
    <xf numFmtId="41" fontId="6" fillId="7" borderId="22" xfId="1" applyFont="1" applyFill="1" applyBorder="1" applyAlignment="1">
      <alignment horizontal="justify" vertical="justify"/>
    </xf>
    <xf numFmtId="41" fontId="6" fillId="2" borderId="22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6" fillId="8" borderId="40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49" fontId="1" fillId="2" borderId="6" xfId="1" applyNumberFormat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left" vertical="justify"/>
    </xf>
    <xf numFmtId="41" fontId="10" fillId="9" borderId="41" xfId="1" applyFont="1" applyFill="1" applyBorder="1" applyAlignment="1">
      <alignment horizontal="justify" vertical="justify"/>
    </xf>
    <xf numFmtId="41" fontId="6" fillId="9" borderId="42" xfId="1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GridLines="0" tabSelected="1" workbookViewId="0">
      <selection activeCell="F70" sqref="F70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2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3"/>
      <c r="C8" s="4"/>
      <c r="D8" s="1"/>
      <c r="E8" s="4"/>
      <c r="F8" s="4"/>
      <c r="G8" s="4"/>
    </row>
    <row r="9" spans="1:7" s="9" customFormat="1" ht="12" customHeight="1" x14ac:dyDescent="0.2">
      <c r="A9" s="5"/>
      <c r="B9" s="6" t="s">
        <v>0</v>
      </c>
      <c r="C9" s="7" t="s">
        <v>1</v>
      </c>
      <c r="D9" s="8"/>
      <c r="E9" s="118" t="s">
        <v>2</v>
      </c>
      <c r="F9" s="119"/>
      <c r="G9" s="7">
        <v>90000</v>
      </c>
    </row>
    <row r="10" spans="1:7" s="9" customFormat="1" ht="26.25" customHeight="1" x14ac:dyDescent="0.2">
      <c r="A10" s="5"/>
      <c r="B10" s="10" t="s">
        <v>3</v>
      </c>
      <c r="C10" s="11" t="s">
        <v>4</v>
      </c>
      <c r="D10" s="8"/>
      <c r="E10" s="120" t="s">
        <v>5</v>
      </c>
      <c r="F10" s="120"/>
      <c r="G10" s="117" t="s">
        <v>6</v>
      </c>
    </row>
    <row r="11" spans="1:7" s="9" customFormat="1" ht="18" customHeight="1" x14ac:dyDescent="0.2">
      <c r="A11" s="5"/>
      <c r="B11" s="10" t="s">
        <v>7</v>
      </c>
      <c r="C11" s="7" t="s">
        <v>8</v>
      </c>
      <c r="D11" s="8"/>
      <c r="E11" s="120" t="s">
        <v>9</v>
      </c>
      <c r="F11" s="120"/>
      <c r="G11" s="7">
        <v>350</v>
      </c>
    </row>
    <row r="12" spans="1:7" s="9" customFormat="1" ht="11.25" customHeight="1" x14ac:dyDescent="0.2">
      <c r="A12" s="5"/>
      <c r="B12" s="10" t="s">
        <v>10</v>
      </c>
      <c r="C12" s="11" t="s">
        <v>11</v>
      </c>
      <c r="D12" s="8"/>
      <c r="E12" s="12" t="s">
        <v>12</v>
      </c>
      <c r="F12" s="12"/>
      <c r="G12" s="11">
        <f>(G9*G11)</f>
        <v>31500000</v>
      </c>
    </row>
    <row r="13" spans="1:7" s="9" customFormat="1" ht="11.25" customHeight="1" x14ac:dyDescent="0.2">
      <c r="A13" s="5"/>
      <c r="B13" s="10" t="s">
        <v>13</v>
      </c>
      <c r="C13" s="7" t="s">
        <v>14</v>
      </c>
      <c r="D13" s="8"/>
      <c r="E13" s="120" t="s">
        <v>15</v>
      </c>
      <c r="F13" s="120"/>
      <c r="G13" s="7" t="s">
        <v>16</v>
      </c>
    </row>
    <row r="14" spans="1:7" s="9" customFormat="1" ht="13.5" customHeight="1" x14ac:dyDescent="0.2">
      <c r="A14" s="5"/>
      <c r="B14" s="10" t="s">
        <v>17</v>
      </c>
      <c r="C14" s="7" t="s">
        <v>18</v>
      </c>
      <c r="D14" s="8"/>
      <c r="E14" s="120" t="s">
        <v>19</v>
      </c>
      <c r="F14" s="120"/>
      <c r="G14" s="7" t="s">
        <v>20</v>
      </c>
    </row>
    <row r="15" spans="1:7" s="9" customFormat="1" ht="25.5" customHeight="1" x14ac:dyDescent="0.2">
      <c r="A15" s="5"/>
      <c r="B15" s="10" t="s">
        <v>21</v>
      </c>
      <c r="C15" s="117" t="s">
        <v>22</v>
      </c>
      <c r="D15" s="8"/>
      <c r="E15" s="121" t="s">
        <v>23</v>
      </c>
      <c r="F15" s="121"/>
      <c r="G15" s="11" t="s">
        <v>24</v>
      </c>
    </row>
    <row r="16" spans="1:7" s="9" customFormat="1" ht="12" customHeight="1" x14ac:dyDescent="0.25">
      <c r="A16" s="13"/>
      <c r="B16" s="14"/>
      <c r="C16" s="15"/>
      <c r="D16" s="16"/>
      <c r="E16" s="15"/>
      <c r="F16" s="15"/>
      <c r="G16" s="17"/>
    </row>
    <row r="17" spans="1:7" s="9" customFormat="1" ht="12" customHeight="1" x14ac:dyDescent="0.25">
      <c r="A17" s="18"/>
      <c r="B17" s="122" t="s">
        <v>25</v>
      </c>
      <c r="C17" s="123"/>
      <c r="D17" s="123"/>
      <c r="E17" s="123"/>
      <c r="F17" s="123"/>
      <c r="G17" s="123"/>
    </row>
    <row r="18" spans="1:7" s="9" customFormat="1" ht="12" customHeight="1" x14ac:dyDescent="0.25">
      <c r="A18" s="13"/>
      <c r="B18" s="19"/>
      <c r="C18" s="20"/>
      <c r="D18" s="20"/>
      <c r="E18" s="20"/>
      <c r="F18" s="20"/>
      <c r="G18" s="20"/>
    </row>
    <row r="19" spans="1:7" s="9" customFormat="1" ht="12" customHeight="1" x14ac:dyDescent="0.25">
      <c r="A19" s="5"/>
      <c r="B19" s="21" t="s">
        <v>26</v>
      </c>
      <c r="C19" s="22"/>
      <c r="D19" s="16"/>
      <c r="E19" s="16"/>
      <c r="F19" s="16"/>
      <c r="G19" s="16"/>
    </row>
    <row r="20" spans="1:7" s="9" customFormat="1" ht="24" customHeight="1" x14ac:dyDescent="0.25">
      <c r="A20" s="18"/>
      <c r="B20" s="23" t="s">
        <v>27</v>
      </c>
      <c r="C20" s="23" t="s">
        <v>28</v>
      </c>
      <c r="D20" s="23" t="s">
        <v>29</v>
      </c>
      <c r="E20" s="23" t="s">
        <v>30</v>
      </c>
      <c r="F20" s="23" t="s">
        <v>31</v>
      </c>
      <c r="G20" s="23" t="s">
        <v>32</v>
      </c>
    </row>
    <row r="21" spans="1:7" s="9" customFormat="1" ht="12.75" customHeight="1" x14ac:dyDescent="0.2">
      <c r="A21" s="18"/>
      <c r="B21" s="24" t="s">
        <v>33</v>
      </c>
      <c r="C21" s="11" t="s">
        <v>34</v>
      </c>
      <c r="D21" s="11">
        <v>2</v>
      </c>
      <c r="E21" s="25" t="s">
        <v>35</v>
      </c>
      <c r="F21" s="11">
        <v>40000</v>
      </c>
      <c r="G21" s="11">
        <f t="shared" ref="G21:G30" si="0">(D21*F21)</f>
        <v>80000</v>
      </c>
    </row>
    <row r="22" spans="1:7" s="9" customFormat="1" ht="12.75" customHeight="1" x14ac:dyDescent="0.2">
      <c r="A22" s="18"/>
      <c r="B22" s="24" t="s">
        <v>36</v>
      </c>
      <c r="C22" s="11" t="s">
        <v>34</v>
      </c>
      <c r="D22" s="11">
        <v>4</v>
      </c>
      <c r="E22" s="25" t="s">
        <v>37</v>
      </c>
      <c r="F22" s="11">
        <v>40000</v>
      </c>
      <c r="G22" s="11">
        <f t="shared" si="0"/>
        <v>160000</v>
      </c>
    </row>
    <row r="23" spans="1:7" s="9" customFormat="1" ht="12.75" customHeight="1" x14ac:dyDescent="0.2">
      <c r="A23" s="18"/>
      <c r="B23" s="24" t="s">
        <v>38</v>
      </c>
      <c r="C23" s="11" t="s">
        <v>34</v>
      </c>
      <c r="D23" s="11">
        <v>12</v>
      </c>
      <c r="E23" s="25" t="s">
        <v>39</v>
      </c>
      <c r="F23" s="11">
        <v>40000</v>
      </c>
      <c r="G23" s="11">
        <f t="shared" si="0"/>
        <v>480000</v>
      </c>
    </row>
    <row r="24" spans="1:7" s="9" customFormat="1" ht="12.75" customHeight="1" x14ac:dyDescent="0.2">
      <c r="A24" s="18"/>
      <c r="B24" s="24" t="s">
        <v>40</v>
      </c>
      <c r="C24" s="11" t="s">
        <v>34</v>
      </c>
      <c r="D24" s="11">
        <v>1</v>
      </c>
      <c r="E24" s="25" t="s">
        <v>41</v>
      </c>
      <c r="F24" s="11">
        <v>40000</v>
      </c>
      <c r="G24" s="11">
        <f t="shared" si="0"/>
        <v>40000</v>
      </c>
    </row>
    <row r="25" spans="1:7" s="9" customFormat="1" ht="12.75" customHeight="1" x14ac:dyDescent="0.2">
      <c r="A25" s="18"/>
      <c r="B25" s="24" t="s">
        <v>42</v>
      </c>
      <c r="C25" s="11" t="s">
        <v>34</v>
      </c>
      <c r="D25" s="11">
        <v>14</v>
      </c>
      <c r="E25" s="25" t="s">
        <v>43</v>
      </c>
      <c r="F25" s="11">
        <v>40000</v>
      </c>
      <c r="G25" s="11">
        <f t="shared" si="0"/>
        <v>560000</v>
      </c>
    </row>
    <row r="26" spans="1:7" s="9" customFormat="1" ht="12.75" customHeight="1" x14ac:dyDescent="0.2">
      <c r="A26" s="18"/>
      <c r="B26" s="24" t="s">
        <v>44</v>
      </c>
      <c r="C26" s="11" t="s">
        <v>34</v>
      </c>
      <c r="D26" s="11">
        <v>4</v>
      </c>
      <c r="E26" s="25" t="s">
        <v>37</v>
      </c>
      <c r="F26" s="11">
        <v>40000</v>
      </c>
      <c r="G26" s="11">
        <f t="shared" si="0"/>
        <v>160000</v>
      </c>
    </row>
    <row r="27" spans="1:7" s="9" customFormat="1" ht="12.75" customHeight="1" x14ac:dyDescent="0.2">
      <c r="A27" s="18"/>
      <c r="B27" s="24" t="s">
        <v>45</v>
      </c>
      <c r="C27" s="11" t="s">
        <v>34</v>
      </c>
      <c r="D27" s="11">
        <v>8</v>
      </c>
      <c r="E27" s="25" t="s">
        <v>46</v>
      </c>
      <c r="F27" s="11">
        <v>40000</v>
      </c>
      <c r="G27" s="11">
        <f t="shared" si="0"/>
        <v>320000</v>
      </c>
    </row>
    <row r="28" spans="1:7" s="9" customFormat="1" ht="12.75" customHeight="1" x14ac:dyDescent="0.2">
      <c r="A28" s="18"/>
      <c r="B28" s="24" t="s">
        <v>47</v>
      </c>
      <c r="C28" s="11" t="s">
        <v>34</v>
      </c>
      <c r="D28" s="11">
        <v>8</v>
      </c>
      <c r="E28" s="25" t="s">
        <v>48</v>
      </c>
      <c r="F28" s="11">
        <v>40000</v>
      </c>
      <c r="G28" s="11">
        <f t="shared" si="0"/>
        <v>320000</v>
      </c>
    </row>
    <row r="29" spans="1:7" s="9" customFormat="1" ht="12.75" customHeight="1" x14ac:dyDescent="0.2">
      <c r="A29" s="18"/>
      <c r="B29" s="24" t="s">
        <v>49</v>
      </c>
      <c r="C29" s="11" t="s">
        <v>34</v>
      </c>
      <c r="D29" s="11">
        <v>8</v>
      </c>
      <c r="E29" s="25" t="s">
        <v>50</v>
      </c>
      <c r="F29" s="11">
        <v>40000</v>
      </c>
      <c r="G29" s="11">
        <f t="shared" si="0"/>
        <v>320000</v>
      </c>
    </row>
    <row r="30" spans="1:7" s="9" customFormat="1" ht="12.75" customHeight="1" x14ac:dyDescent="0.2">
      <c r="A30" s="18"/>
      <c r="B30" s="24" t="s">
        <v>51</v>
      </c>
      <c r="C30" s="11" t="s">
        <v>34</v>
      </c>
      <c r="D30" s="11">
        <v>25</v>
      </c>
      <c r="E30" s="25" t="s">
        <v>50</v>
      </c>
      <c r="F30" s="11">
        <v>40000</v>
      </c>
      <c r="G30" s="11">
        <f t="shared" si="0"/>
        <v>1000000</v>
      </c>
    </row>
    <row r="31" spans="1:7" s="9" customFormat="1" ht="12.75" customHeight="1" x14ac:dyDescent="0.25">
      <c r="A31" s="18"/>
      <c r="B31" s="26" t="s">
        <v>52</v>
      </c>
      <c r="C31" s="27"/>
      <c r="D31" s="27"/>
      <c r="E31" s="27"/>
      <c r="F31" s="27"/>
      <c r="G31" s="27">
        <f>SUM(G21:G30)</f>
        <v>3440000</v>
      </c>
    </row>
    <row r="32" spans="1:7" s="9" customFormat="1" ht="12" customHeight="1" x14ac:dyDescent="0.25">
      <c r="A32" s="13"/>
      <c r="B32" s="19"/>
      <c r="C32" s="20"/>
      <c r="D32" s="20"/>
      <c r="E32" s="20"/>
      <c r="F32" s="20"/>
      <c r="G32" s="20"/>
    </row>
    <row r="33" spans="1:11" s="9" customFormat="1" ht="12" customHeight="1" x14ac:dyDescent="0.25">
      <c r="A33" s="5"/>
      <c r="B33" s="28" t="s">
        <v>53</v>
      </c>
      <c r="C33" s="29"/>
      <c r="D33" s="30"/>
      <c r="E33" s="30"/>
      <c r="F33" s="30"/>
      <c r="G33" s="30"/>
    </row>
    <row r="34" spans="1:11" s="9" customFormat="1" ht="24" customHeight="1" x14ac:dyDescent="0.25">
      <c r="A34" s="5"/>
      <c r="B34" s="31" t="s">
        <v>27</v>
      </c>
      <c r="C34" s="32" t="s">
        <v>28</v>
      </c>
      <c r="D34" s="32" t="s">
        <v>29</v>
      </c>
      <c r="E34" s="31" t="s">
        <v>30</v>
      </c>
      <c r="F34" s="32" t="s">
        <v>31</v>
      </c>
      <c r="G34" s="31" t="s">
        <v>32</v>
      </c>
    </row>
    <row r="35" spans="1:11" s="9" customFormat="1" ht="12" customHeight="1" x14ac:dyDescent="0.25">
      <c r="A35" s="5"/>
      <c r="B35" s="33"/>
      <c r="C35" s="33"/>
      <c r="D35" s="33"/>
      <c r="E35" s="33"/>
      <c r="F35" s="33"/>
      <c r="G35" s="33"/>
    </row>
    <row r="36" spans="1:11" s="9" customFormat="1" ht="12" customHeight="1" x14ac:dyDescent="0.25">
      <c r="A36" s="5"/>
      <c r="B36" s="34" t="s">
        <v>54</v>
      </c>
      <c r="C36" s="34"/>
      <c r="D36" s="34"/>
      <c r="E36" s="34"/>
      <c r="F36" s="34"/>
      <c r="G36" s="34"/>
    </row>
    <row r="37" spans="1:11" s="9" customFormat="1" ht="12" customHeight="1" x14ac:dyDescent="0.25">
      <c r="A37" s="13"/>
      <c r="B37" s="35"/>
      <c r="C37" s="36"/>
      <c r="D37" s="36"/>
      <c r="E37" s="36"/>
      <c r="F37" s="36"/>
      <c r="G37" s="36"/>
    </row>
    <row r="38" spans="1:11" s="9" customFormat="1" ht="12" customHeight="1" x14ac:dyDescent="0.25">
      <c r="A38" s="5"/>
      <c r="B38" s="28" t="s">
        <v>55</v>
      </c>
      <c r="C38" s="29"/>
      <c r="D38" s="30"/>
      <c r="E38" s="30"/>
      <c r="F38" s="30"/>
      <c r="G38" s="30"/>
    </row>
    <row r="39" spans="1:11" s="9" customFormat="1" ht="24" customHeight="1" x14ac:dyDescent="0.25">
      <c r="A39" s="5"/>
      <c r="B39" s="37" t="s">
        <v>27</v>
      </c>
      <c r="C39" s="37" t="s">
        <v>28</v>
      </c>
      <c r="D39" s="37" t="s">
        <v>29</v>
      </c>
      <c r="E39" s="37" t="s">
        <v>30</v>
      </c>
      <c r="F39" s="38" t="s">
        <v>31</v>
      </c>
      <c r="G39" s="37" t="s">
        <v>32</v>
      </c>
    </row>
    <row r="40" spans="1:11" s="9" customFormat="1" ht="12.75" x14ac:dyDescent="0.25">
      <c r="A40" s="39"/>
      <c r="B40" s="40" t="s">
        <v>56</v>
      </c>
      <c r="C40" s="41" t="s">
        <v>57</v>
      </c>
      <c r="D40" s="41">
        <v>5</v>
      </c>
      <c r="E40" s="11" t="s">
        <v>58</v>
      </c>
      <c r="F40" s="41">
        <v>45000</v>
      </c>
      <c r="G40" s="41">
        <f>D40*F40</f>
        <v>225000</v>
      </c>
    </row>
    <row r="41" spans="1:11" s="9" customFormat="1" ht="12.75" x14ac:dyDescent="0.25">
      <c r="A41" s="39"/>
      <c r="B41" s="42" t="s">
        <v>59</v>
      </c>
      <c r="C41" s="41" t="s">
        <v>57</v>
      </c>
      <c r="D41" s="11">
        <v>5</v>
      </c>
      <c r="E41" s="11" t="s">
        <v>58</v>
      </c>
      <c r="F41" s="41">
        <v>45000</v>
      </c>
      <c r="G41" s="41">
        <f t="shared" ref="G41:G43" si="1">D41*F41</f>
        <v>225000</v>
      </c>
    </row>
    <row r="42" spans="1:11" s="9" customFormat="1" ht="12.75" x14ac:dyDescent="0.25">
      <c r="A42" s="39"/>
      <c r="B42" s="40" t="s">
        <v>60</v>
      </c>
      <c r="C42" s="41" t="s">
        <v>57</v>
      </c>
      <c r="D42" s="41">
        <v>2</v>
      </c>
      <c r="E42" s="11" t="s">
        <v>58</v>
      </c>
      <c r="F42" s="41">
        <v>45000</v>
      </c>
      <c r="G42" s="41">
        <f t="shared" si="1"/>
        <v>90000</v>
      </c>
    </row>
    <row r="43" spans="1:11" s="9" customFormat="1" ht="12.75" x14ac:dyDescent="0.25">
      <c r="A43" s="39"/>
      <c r="B43" s="43" t="s">
        <v>61</v>
      </c>
      <c r="C43" s="41" t="s">
        <v>57</v>
      </c>
      <c r="D43" s="44">
        <v>3</v>
      </c>
      <c r="E43" s="11" t="s">
        <v>58</v>
      </c>
      <c r="F43" s="41">
        <v>45000</v>
      </c>
      <c r="G43" s="41">
        <f t="shared" si="1"/>
        <v>135000</v>
      </c>
    </row>
    <row r="44" spans="1:11" s="9" customFormat="1" ht="12.75" customHeight="1" x14ac:dyDescent="0.25">
      <c r="A44" s="5"/>
      <c r="B44" s="45" t="s">
        <v>62</v>
      </c>
      <c r="C44" s="46"/>
      <c r="D44" s="46"/>
      <c r="E44" s="46"/>
      <c r="F44" s="46"/>
      <c r="G44" s="46">
        <f>SUM(G40:G43)</f>
        <v>675000</v>
      </c>
    </row>
    <row r="45" spans="1:11" s="9" customFormat="1" ht="12" customHeight="1" x14ac:dyDescent="0.25">
      <c r="A45" s="13"/>
      <c r="B45" s="35"/>
      <c r="C45" s="36"/>
      <c r="D45" s="36"/>
      <c r="E45" s="36"/>
      <c r="F45" s="36"/>
      <c r="G45" s="36"/>
    </row>
    <row r="46" spans="1:11" s="9" customFormat="1" ht="12" customHeight="1" x14ac:dyDescent="0.25">
      <c r="A46" s="5"/>
      <c r="B46" s="28" t="s">
        <v>63</v>
      </c>
      <c r="C46" s="29"/>
      <c r="D46" s="30"/>
      <c r="E46" s="30"/>
      <c r="F46" s="30"/>
      <c r="G46" s="30"/>
    </row>
    <row r="47" spans="1:11" s="9" customFormat="1" ht="24" customHeight="1" x14ac:dyDescent="0.25">
      <c r="A47" s="5"/>
      <c r="B47" s="38" t="s">
        <v>64</v>
      </c>
      <c r="C47" s="38" t="s">
        <v>65</v>
      </c>
      <c r="D47" s="38" t="s">
        <v>66</v>
      </c>
      <c r="E47" s="38" t="s">
        <v>30</v>
      </c>
      <c r="F47" s="38" t="s">
        <v>31</v>
      </c>
      <c r="G47" s="38" t="s">
        <v>32</v>
      </c>
      <c r="K47" s="47"/>
    </row>
    <row r="48" spans="1:11" s="9" customFormat="1" ht="12.75" customHeight="1" x14ac:dyDescent="0.25">
      <c r="A48" s="39"/>
      <c r="B48" s="48" t="s">
        <v>67</v>
      </c>
      <c r="C48" s="49"/>
      <c r="D48" s="49"/>
      <c r="E48" s="49"/>
      <c r="F48" s="49"/>
      <c r="G48" s="49"/>
    </row>
    <row r="49" spans="1:7" s="9" customFormat="1" ht="12.75" customHeight="1" x14ac:dyDescent="0.2">
      <c r="A49" s="39"/>
      <c r="B49" s="50" t="s">
        <v>68</v>
      </c>
      <c r="C49" s="51" t="s">
        <v>69</v>
      </c>
      <c r="D49" s="51">
        <v>14</v>
      </c>
      <c r="E49" s="51" t="s">
        <v>70</v>
      </c>
      <c r="F49" s="51">
        <v>141176</v>
      </c>
      <c r="G49" s="51">
        <f>(D49*F49)</f>
        <v>1976464</v>
      </c>
    </row>
    <row r="50" spans="1:7" s="9" customFormat="1" ht="12.75" customHeight="1" x14ac:dyDescent="0.2">
      <c r="A50" s="39"/>
      <c r="B50" s="52" t="s">
        <v>71</v>
      </c>
      <c r="C50" s="51"/>
      <c r="D50" s="51"/>
      <c r="E50" s="51"/>
      <c r="F50" s="51"/>
      <c r="G50" s="51">
        <f t="shared" ref="G50:G63" si="2">(D50*F50)</f>
        <v>0</v>
      </c>
    </row>
    <row r="51" spans="1:7" s="9" customFormat="1" ht="12.75" customHeight="1" x14ac:dyDescent="0.2">
      <c r="A51" s="39"/>
      <c r="B51" s="53" t="s">
        <v>72</v>
      </c>
      <c r="C51" s="51" t="s">
        <v>73</v>
      </c>
      <c r="D51" s="51">
        <v>200</v>
      </c>
      <c r="E51" s="54" t="s">
        <v>74</v>
      </c>
      <c r="F51" s="51">
        <v>1328</v>
      </c>
      <c r="G51" s="51">
        <f t="shared" si="2"/>
        <v>265600</v>
      </c>
    </row>
    <row r="52" spans="1:7" s="9" customFormat="1" ht="12.75" customHeight="1" x14ac:dyDescent="0.2">
      <c r="A52" s="39"/>
      <c r="B52" s="53" t="s">
        <v>75</v>
      </c>
      <c r="C52" s="51" t="s">
        <v>73</v>
      </c>
      <c r="D52" s="51">
        <v>200</v>
      </c>
      <c r="E52" s="54" t="s">
        <v>76</v>
      </c>
      <c r="F52" s="51">
        <v>773</v>
      </c>
      <c r="G52" s="51">
        <f t="shared" si="2"/>
        <v>154600</v>
      </c>
    </row>
    <row r="53" spans="1:7" s="9" customFormat="1" ht="12.75" customHeight="1" x14ac:dyDescent="0.2">
      <c r="A53" s="39"/>
      <c r="B53" s="53" t="s">
        <v>77</v>
      </c>
      <c r="C53" s="51" t="s">
        <v>73</v>
      </c>
      <c r="D53" s="51">
        <v>400</v>
      </c>
      <c r="E53" s="55" t="s">
        <v>78</v>
      </c>
      <c r="F53" s="51">
        <v>958</v>
      </c>
      <c r="G53" s="51">
        <f t="shared" si="2"/>
        <v>383200</v>
      </c>
    </row>
    <row r="54" spans="1:7" s="9" customFormat="1" ht="12.75" customHeight="1" x14ac:dyDescent="0.2">
      <c r="A54" s="39"/>
      <c r="B54" s="53" t="s">
        <v>79</v>
      </c>
      <c r="C54" s="51" t="s">
        <v>73</v>
      </c>
      <c r="D54" s="51">
        <v>300</v>
      </c>
      <c r="E54" s="54" t="s">
        <v>80</v>
      </c>
      <c r="F54" s="51">
        <v>403</v>
      </c>
      <c r="G54" s="51">
        <f t="shared" si="2"/>
        <v>120900</v>
      </c>
    </row>
    <row r="55" spans="1:7" s="9" customFormat="1" ht="12.75" customHeight="1" x14ac:dyDescent="0.2">
      <c r="A55" s="39"/>
      <c r="B55" s="56" t="s">
        <v>81</v>
      </c>
      <c r="C55" s="51" t="s">
        <v>73</v>
      </c>
      <c r="D55" s="51">
        <v>24000</v>
      </c>
      <c r="E55" s="54" t="s">
        <v>80</v>
      </c>
      <c r="F55" s="51">
        <v>132</v>
      </c>
      <c r="G55" s="51">
        <f t="shared" si="2"/>
        <v>3168000</v>
      </c>
    </row>
    <row r="56" spans="1:7" s="9" customFormat="1" ht="12.75" customHeight="1" x14ac:dyDescent="0.2">
      <c r="A56" s="39"/>
      <c r="B56" s="52" t="s">
        <v>82</v>
      </c>
      <c r="C56" s="51"/>
      <c r="D56" s="51"/>
      <c r="E56" s="51"/>
      <c r="F56" s="51"/>
      <c r="G56" s="51">
        <v>0</v>
      </c>
    </row>
    <row r="57" spans="1:7" s="9" customFormat="1" ht="12.75" customHeight="1" x14ac:dyDescent="0.2">
      <c r="A57" s="39"/>
      <c r="B57" s="50" t="s">
        <v>83</v>
      </c>
      <c r="C57" s="51" t="s">
        <v>84</v>
      </c>
      <c r="D57" s="51">
        <v>5</v>
      </c>
      <c r="E57" s="51" t="s">
        <v>48</v>
      </c>
      <c r="F57" s="51">
        <v>45000</v>
      </c>
      <c r="G57" s="51">
        <f t="shared" si="2"/>
        <v>225000</v>
      </c>
    </row>
    <row r="58" spans="1:7" s="9" customFormat="1" ht="12.75" customHeight="1" x14ac:dyDescent="0.2">
      <c r="A58" s="39"/>
      <c r="B58" s="52" t="s">
        <v>85</v>
      </c>
      <c r="C58" s="51"/>
      <c r="D58" s="51"/>
      <c r="E58" s="51"/>
      <c r="F58" s="51"/>
      <c r="G58" s="51">
        <f t="shared" si="2"/>
        <v>0</v>
      </c>
    </row>
    <row r="59" spans="1:7" s="9" customFormat="1" ht="12.75" customHeight="1" x14ac:dyDescent="0.2">
      <c r="A59" s="39"/>
      <c r="B59" s="53" t="s">
        <v>86</v>
      </c>
      <c r="C59" s="57" t="s">
        <v>73</v>
      </c>
      <c r="D59" s="57">
        <v>2</v>
      </c>
      <c r="E59" s="54" t="s">
        <v>37</v>
      </c>
      <c r="F59" s="57">
        <v>18910</v>
      </c>
      <c r="G59" s="51">
        <f t="shared" si="2"/>
        <v>37820</v>
      </c>
    </row>
    <row r="60" spans="1:7" s="9" customFormat="1" ht="12.75" customHeight="1" x14ac:dyDescent="0.2">
      <c r="A60" s="39"/>
      <c r="B60" s="53" t="s">
        <v>87</v>
      </c>
      <c r="C60" s="57" t="s">
        <v>84</v>
      </c>
      <c r="D60" s="57">
        <v>10</v>
      </c>
      <c r="E60" s="54" t="s">
        <v>88</v>
      </c>
      <c r="F60" s="57">
        <v>17647</v>
      </c>
      <c r="G60" s="51">
        <f t="shared" si="2"/>
        <v>176470</v>
      </c>
    </row>
    <row r="61" spans="1:7" s="9" customFormat="1" ht="12.75" customHeight="1" x14ac:dyDescent="0.2">
      <c r="A61" s="39"/>
      <c r="B61" s="53" t="s">
        <v>89</v>
      </c>
      <c r="C61" s="57" t="s">
        <v>84</v>
      </c>
      <c r="D61" s="57">
        <v>5</v>
      </c>
      <c r="E61" s="54" t="s">
        <v>48</v>
      </c>
      <c r="F61" s="57">
        <v>4800</v>
      </c>
      <c r="G61" s="51">
        <f t="shared" si="2"/>
        <v>24000</v>
      </c>
    </row>
    <row r="62" spans="1:7" s="9" customFormat="1" ht="12.75" customHeight="1" x14ac:dyDescent="0.2">
      <c r="A62" s="39"/>
      <c r="B62" s="53" t="s">
        <v>90</v>
      </c>
      <c r="C62" s="57" t="s">
        <v>84</v>
      </c>
      <c r="D62" s="57">
        <v>1</v>
      </c>
      <c r="E62" s="54" t="s">
        <v>91</v>
      </c>
      <c r="F62" s="57">
        <v>13781</v>
      </c>
      <c r="G62" s="51">
        <f t="shared" si="2"/>
        <v>13781</v>
      </c>
    </row>
    <row r="63" spans="1:7" s="9" customFormat="1" ht="12.75" customHeight="1" x14ac:dyDescent="0.2">
      <c r="A63" s="39"/>
      <c r="B63" s="53" t="s">
        <v>92</v>
      </c>
      <c r="C63" s="57" t="s">
        <v>84</v>
      </c>
      <c r="D63" s="57">
        <v>1</v>
      </c>
      <c r="E63" s="54" t="s">
        <v>91</v>
      </c>
      <c r="F63" s="57">
        <v>39076</v>
      </c>
      <c r="G63" s="51">
        <f t="shared" si="2"/>
        <v>39076</v>
      </c>
    </row>
    <row r="64" spans="1:7" s="9" customFormat="1" ht="13.5" customHeight="1" x14ac:dyDescent="0.25">
      <c r="A64" s="5"/>
      <c r="B64" s="45" t="s">
        <v>93</v>
      </c>
      <c r="C64" s="46"/>
      <c r="D64" s="46"/>
      <c r="E64" s="46"/>
      <c r="F64" s="46"/>
      <c r="G64" s="46">
        <f>SUM(G48:G63)</f>
        <v>6584911</v>
      </c>
    </row>
    <row r="65" spans="1:7" s="9" customFormat="1" ht="12" customHeight="1" x14ac:dyDescent="0.25">
      <c r="A65" s="13"/>
      <c r="B65" s="35"/>
      <c r="C65" s="36"/>
      <c r="D65" s="36"/>
      <c r="E65" s="36"/>
      <c r="F65" s="36"/>
      <c r="G65" s="36"/>
    </row>
    <row r="66" spans="1:7" s="9" customFormat="1" ht="12" customHeight="1" x14ac:dyDescent="0.25">
      <c r="A66" s="5"/>
      <c r="B66" s="28" t="s">
        <v>94</v>
      </c>
      <c r="C66" s="29"/>
      <c r="D66" s="30"/>
      <c r="E66" s="30"/>
      <c r="F66" s="30"/>
      <c r="G66" s="30"/>
    </row>
    <row r="67" spans="1:7" s="9" customFormat="1" ht="24" customHeight="1" x14ac:dyDescent="0.25">
      <c r="A67" s="5"/>
      <c r="B67" s="37" t="s">
        <v>95</v>
      </c>
      <c r="C67" s="38" t="s">
        <v>65</v>
      </c>
      <c r="D67" s="58" t="s">
        <v>66</v>
      </c>
      <c r="E67" s="37" t="s">
        <v>30</v>
      </c>
      <c r="F67" s="58" t="s">
        <v>31</v>
      </c>
      <c r="G67" s="59" t="s">
        <v>32</v>
      </c>
    </row>
    <row r="68" spans="1:7" s="9" customFormat="1" ht="24" customHeight="1" x14ac:dyDescent="0.2">
      <c r="A68" s="39"/>
      <c r="B68" s="60" t="s">
        <v>96</v>
      </c>
      <c r="C68" s="61" t="s">
        <v>97</v>
      </c>
      <c r="D68" s="51">
        <v>6000</v>
      </c>
      <c r="E68" s="62" t="s">
        <v>98</v>
      </c>
      <c r="F68" s="51">
        <v>1200</v>
      </c>
      <c r="G68" s="63">
        <f t="shared" ref="G68:G70" si="3">(D68*F68)</f>
        <v>7200000</v>
      </c>
    </row>
    <row r="69" spans="1:7" s="9" customFormat="1" ht="24" customHeight="1" x14ac:dyDescent="0.2">
      <c r="A69" s="39"/>
      <c r="B69" s="60" t="s">
        <v>99</v>
      </c>
      <c r="C69" s="61" t="s">
        <v>100</v>
      </c>
      <c r="D69" s="51">
        <v>30</v>
      </c>
      <c r="E69" s="62" t="s">
        <v>101</v>
      </c>
      <c r="F69" s="51">
        <v>3151</v>
      </c>
      <c r="G69" s="64">
        <f t="shared" si="3"/>
        <v>94530</v>
      </c>
    </row>
    <row r="70" spans="1:7" s="9" customFormat="1" ht="24" customHeight="1" x14ac:dyDescent="0.2">
      <c r="A70" s="39"/>
      <c r="B70" s="65" t="s">
        <v>102</v>
      </c>
      <c r="C70" s="63" t="s">
        <v>97</v>
      </c>
      <c r="D70" s="63">
        <v>4</v>
      </c>
      <c r="E70" s="66" t="s">
        <v>37</v>
      </c>
      <c r="F70" s="63">
        <v>182513</v>
      </c>
      <c r="G70" s="63">
        <f t="shared" si="3"/>
        <v>730052</v>
      </c>
    </row>
    <row r="71" spans="1:7" s="9" customFormat="1" ht="13.5" customHeight="1" x14ac:dyDescent="0.25">
      <c r="A71" s="5"/>
      <c r="B71" s="67" t="s">
        <v>103</v>
      </c>
      <c r="C71" s="68"/>
      <c r="D71" s="68"/>
      <c r="E71" s="68"/>
      <c r="F71" s="68"/>
      <c r="G71" s="68">
        <f>SUM(G68:G70)</f>
        <v>8024582</v>
      </c>
    </row>
    <row r="72" spans="1:7" s="9" customFormat="1" ht="12" customHeight="1" x14ac:dyDescent="0.25">
      <c r="A72" s="13"/>
      <c r="B72" s="69"/>
      <c r="C72" s="69"/>
      <c r="D72" s="69"/>
      <c r="E72" s="69"/>
      <c r="F72" s="69"/>
      <c r="G72" s="69"/>
    </row>
    <row r="73" spans="1:7" s="9" customFormat="1" ht="12" customHeight="1" x14ac:dyDescent="0.25">
      <c r="A73" s="39"/>
      <c r="B73" s="70" t="s">
        <v>104</v>
      </c>
      <c r="C73" s="71"/>
      <c r="D73" s="71"/>
      <c r="E73" s="71"/>
      <c r="F73" s="71"/>
      <c r="G73" s="72">
        <f>G31+G44+G64+G71</f>
        <v>18724493</v>
      </c>
    </row>
    <row r="74" spans="1:7" s="9" customFormat="1" ht="12" customHeight="1" x14ac:dyDescent="0.25">
      <c r="A74" s="39"/>
      <c r="B74" s="73" t="s">
        <v>105</v>
      </c>
      <c r="C74" s="31"/>
      <c r="D74" s="31"/>
      <c r="E74" s="31"/>
      <c r="F74" s="31"/>
      <c r="G74" s="74">
        <f>G73*0.05</f>
        <v>936224.65</v>
      </c>
    </row>
    <row r="75" spans="1:7" s="9" customFormat="1" ht="12" customHeight="1" x14ac:dyDescent="0.25">
      <c r="A75" s="39"/>
      <c r="B75" s="75" t="s">
        <v>106</v>
      </c>
      <c r="C75" s="28"/>
      <c r="D75" s="28"/>
      <c r="E75" s="28"/>
      <c r="F75" s="28"/>
      <c r="G75" s="76">
        <f>G74+G73</f>
        <v>19660717.649999999</v>
      </c>
    </row>
    <row r="76" spans="1:7" s="9" customFormat="1" ht="12" customHeight="1" x14ac:dyDescent="0.25">
      <c r="A76" s="39"/>
      <c r="B76" s="73" t="s">
        <v>107</v>
      </c>
      <c r="C76" s="31"/>
      <c r="D76" s="31"/>
      <c r="E76" s="31"/>
      <c r="F76" s="31"/>
      <c r="G76" s="74">
        <f>G12</f>
        <v>31500000</v>
      </c>
    </row>
    <row r="77" spans="1:7" s="9" customFormat="1" ht="12" customHeight="1" x14ac:dyDescent="0.25">
      <c r="A77" s="39"/>
      <c r="B77" s="77" t="s">
        <v>108</v>
      </c>
      <c r="C77" s="78"/>
      <c r="D77" s="78"/>
      <c r="E77" s="78"/>
      <c r="F77" s="78"/>
      <c r="G77" s="79">
        <f>G76-G75</f>
        <v>11839282.350000001</v>
      </c>
    </row>
    <row r="78" spans="1:7" s="9" customFormat="1" ht="12" customHeight="1" x14ac:dyDescent="0.25">
      <c r="A78" s="39"/>
      <c r="B78" s="80" t="s">
        <v>109</v>
      </c>
      <c r="C78" s="81"/>
      <c r="D78" s="81"/>
      <c r="E78" s="81"/>
      <c r="F78" s="81"/>
      <c r="G78" s="81"/>
    </row>
    <row r="79" spans="1:7" s="9" customFormat="1" ht="12.75" customHeight="1" thickBot="1" x14ac:dyDescent="0.3">
      <c r="A79" s="39"/>
      <c r="B79" s="80"/>
      <c r="C79" s="81"/>
      <c r="D79" s="81"/>
      <c r="E79" s="81"/>
      <c r="F79" s="81"/>
      <c r="G79" s="81"/>
    </row>
    <row r="80" spans="1:7" s="9" customFormat="1" ht="12" customHeight="1" x14ac:dyDescent="0.25">
      <c r="A80" s="39"/>
      <c r="B80" s="82" t="s">
        <v>110</v>
      </c>
      <c r="C80" s="83"/>
      <c r="D80" s="83"/>
      <c r="E80" s="83"/>
      <c r="F80" s="84"/>
      <c r="G80" s="81"/>
    </row>
    <row r="81" spans="1:7" s="9" customFormat="1" ht="12" customHeight="1" x14ac:dyDescent="0.25">
      <c r="A81" s="39"/>
      <c r="B81" s="85" t="s">
        <v>111</v>
      </c>
      <c r="C81" s="80"/>
      <c r="D81" s="80"/>
      <c r="E81" s="80"/>
      <c r="F81" s="86"/>
      <c r="G81" s="81"/>
    </row>
    <row r="82" spans="1:7" s="9" customFormat="1" ht="12" customHeight="1" x14ac:dyDescent="0.25">
      <c r="A82" s="39"/>
      <c r="B82" s="85" t="s">
        <v>112</v>
      </c>
      <c r="C82" s="80"/>
      <c r="D82" s="80"/>
      <c r="E82" s="80"/>
      <c r="F82" s="86"/>
      <c r="G82" s="81"/>
    </row>
    <row r="83" spans="1:7" s="9" customFormat="1" ht="12" customHeight="1" x14ac:dyDescent="0.25">
      <c r="A83" s="39"/>
      <c r="B83" s="85" t="s">
        <v>113</v>
      </c>
      <c r="C83" s="80"/>
      <c r="D83" s="80"/>
      <c r="E83" s="80"/>
      <c r="F83" s="86"/>
      <c r="G83" s="81"/>
    </row>
    <row r="84" spans="1:7" s="9" customFormat="1" ht="12" customHeight="1" x14ac:dyDescent="0.25">
      <c r="A84" s="39"/>
      <c r="B84" s="85" t="s">
        <v>114</v>
      </c>
      <c r="C84" s="80"/>
      <c r="D84" s="80"/>
      <c r="E84" s="80"/>
      <c r="F84" s="86"/>
      <c r="G84" s="81"/>
    </row>
    <row r="85" spans="1:7" s="9" customFormat="1" ht="12" customHeight="1" x14ac:dyDescent="0.25">
      <c r="A85" s="39"/>
      <c r="B85" s="85" t="s">
        <v>115</v>
      </c>
      <c r="C85" s="80"/>
      <c r="D85" s="80"/>
      <c r="E85" s="80"/>
      <c r="F85" s="86"/>
      <c r="G85" s="81"/>
    </row>
    <row r="86" spans="1:7" s="9" customFormat="1" ht="12.75" customHeight="1" thickBot="1" x14ac:dyDescent="0.3">
      <c r="A86" s="39"/>
      <c r="B86" s="87" t="s">
        <v>116</v>
      </c>
      <c r="C86" s="88"/>
      <c r="D86" s="88"/>
      <c r="E86" s="88"/>
      <c r="F86" s="89"/>
      <c r="G86" s="81"/>
    </row>
    <row r="87" spans="1:7" s="9" customFormat="1" ht="12.75" customHeight="1" x14ac:dyDescent="0.25">
      <c r="A87" s="39"/>
      <c r="B87" s="80"/>
      <c r="C87" s="80"/>
      <c r="D87" s="80"/>
      <c r="E87" s="80"/>
      <c r="F87" s="80"/>
      <c r="G87" s="81"/>
    </row>
    <row r="88" spans="1:7" s="9" customFormat="1" ht="15" customHeight="1" thickBot="1" x14ac:dyDescent="0.3">
      <c r="A88" s="39"/>
      <c r="B88" s="125" t="s">
        <v>117</v>
      </c>
      <c r="C88" s="126"/>
      <c r="D88" s="90"/>
      <c r="E88" s="91"/>
      <c r="F88" s="91"/>
      <c r="G88" s="81"/>
    </row>
    <row r="89" spans="1:7" s="9" customFormat="1" ht="12" customHeight="1" x14ac:dyDescent="0.25">
      <c r="A89" s="39"/>
      <c r="B89" s="92" t="s">
        <v>95</v>
      </c>
      <c r="C89" s="93" t="s">
        <v>118</v>
      </c>
      <c r="D89" s="94" t="s">
        <v>119</v>
      </c>
      <c r="E89" s="91"/>
      <c r="F89" s="91"/>
      <c r="G89" s="81"/>
    </row>
    <row r="90" spans="1:7" s="9" customFormat="1" ht="12" customHeight="1" x14ac:dyDescent="0.25">
      <c r="A90" s="39"/>
      <c r="B90" s="95" t="s">
        <v>120</v>
      </c>
      <c r="C90" s="96">
        <f>G31</f>
        <v>3440000</v>
      </c>
      <c r="D90" s="97">
        <f>(C90/C96)</f>
        <v>0.17496818077747026</v>
      </c>
      <c r="E90" s="91"/>
      <c r="F90" s="91"/>
      <c r="G90" s="81"/>
    </row>
    <row r="91" spans="1:7" s="9" customFormat="1" ht="12" customHeight="1" x14ac:dyDescent="0.25">
      <c r="A91" s="39"/>
      <c r="B91" s="95" t="s">
        <v>121</v>
      </c>
      <c r="C91" s="96">
        <v>0</v>
      </c>
      <c r="D91" s="97">
        <v>0</v>
      </c>
      <c r="E91" s="91"/>
      <c r="F91" s="91"/>
      <c r="G91" s="81"/>
    </row>
    <row r="92" spans="1:7" s="9" customFormat="1" ht="12" customHeight="1" x14ac:dyDescent="0.25">
      <c r="A92" s="39"/>
      <c r="B92" s="95" t="s">
        <v>122</v>
      </c>
      <c r="C92" s="96">
        <f>G44</f>
        <v>675000</v>
      </c>
      <c r="D92" s="97">
        <f>(C92/C96)</f>
        <v>3.433241919325361E-2</v>
      </c>
      <c r="E92" s="91"/>
      <c r="F92" s="91"/>
      <c r="G92" s="81"/>
    </row>
    <row r="93" spans="1:7" s="9" customFormat="1" ht="12" customHeight="1" x14ac:dyDescent="0.25">
      <c r="A93" s="39"/>
      <c r="B93" s="95" t="s">
        <v>64</v>
      </c>
      <c r="C93" s="96">
        <f>G64</f>
        <v>6584911</v>
      </c>
      <c r="D93" s="97">
        <f>(C93/C96)</f>
        <v>0.3349272960033583</v>
      </c>
      <c r="E93" s="91"/>
      <c r="F93" s="91"/>
      <c r="G93" s="81"/>
    </row>
    <row r="94" spans="1:7" s="9" customFormat="1" ht="12" customHeight="1" x14ac:dyDescent="0.25">
      <c r="A94" s="39"/>
      <c r="B94" s="95" t="s">
        <v>123</v>
      </c>
      <c r="C94" s="96">
        <f>G71</f>
        <v>8024582</v>
      </c>
      <c r="D94" s="97">
        <f>(C94/C96)</f>
        <v>0.40815305640687033</v>
      </c>
      <c r="E94" s="98"/>
      <c r="F94" s="98"/>
      <c r="G94" s="81"/>
    </row>
    <row r="95" spans="1:7" s="9" customFormat="1" ht="12" customHeight="1" x14ac:dyDescent="0.25">
      <c r="A95" s="39"/>
      <c r="B95" s="95" t="s">
        <v>124</v>
      </c>
      <c r="C95" s="96">
        <f>G74</f>
        <v>936224.65</v>
      </c>
      <c r="D95" s="97">
        <f>(C95/C96)</f>
        <v>4.7619047619047623E-2</v>
      </c>
      <c r="E95" s="98"/>
      <c r="F95" s="98"/>
      <c r="G95" s="81"/>
    </row>
    <row r="96" spans="1:7" s="9" customFormat="1" ht="12.75" customHeight="1" thickBot="1" x14ac:dyDescent="0.3">
      <c r="A96" s="39"/>
      <c r="B96" s="99" t="s">
        <v>125</v>
      </c>
      <c r="C96" s="100">
        <f>SUM(C90:C95)</f>
        <v>19660717.649999999</v>
      </c>
      <c r="D96" s="101">
        <f>SUM(D90:D95)</f>
        <v>1.0000000000000002</v>
      </c>
      <c r="E96" s="98"/>
      <c r="F96" s="98"/>
      <c r="G96" s="81"/>
    </row>
    <row r="97" spans="1:7" s="9" customFormat="1" ht="12" customHeight="1" x14ac:dyDescent="0.25">
      <c r="A97" s="39"/>
      <c r="B97" s="80"/>
      <c r="C97" s="81"/>
      <c r="D97" s="81"/>
      <c r="E97" s="81"/>
      <c r="F97" s="81"/>
      <c r="G97" s="81"/>
    </row>
    <row r="98" spans="1:7" s="9" customFormat="1" ht="12.75" customHeight="1" x14ac:dyDescent="0.25">
      <c r="A98" s="39"/>
      <c r="B98" s="102"/>
      <c r="C98" s="81"/>
      <c r="D98" s="81"/>
      <c r="E98" s="81"/>
      <c r="F98" s="81"/>
      <c r="G98" s="81"/>
    </row>
    <row r="99" spans="1:7" s="9" customFormat="1" ht="12" customHeight="1" thickBot="1" x14ac:dyDescent="0.3">
      <c r="A99" s="103"/>
      <c r="B99" s="104"/>
      <c r="C99" s="105" t="s">
        <v>126</v>
      </c>
      <c r="D99" s="106"/>
      <c r="E99" s="107"/>
      <c r="F99" s="108"/>
      <c r="G99" s="81"/>
    </row>
    <row r="100" spans="1:7" s="9" customFormat="1" ht="12" customHeight="1" x14ac:dyDescent="0.25">
      <c r="A100" s="39"/>
      <c r="B100" s="109" t="s">
        <v>127</v>
      </c>
      <c r="C100" s="110">
        <v>88000</v>
      </c>
      <c r="D100" s="110">
        <v>90000</v>
      </c>
      <c r="E100" s="111">
        <v>92000</v>
      </c>
      <c r="F100" s="112"/>
      <c r="G100" s="113"/>
    </row>
    <row r="101" spans="1:7" s="9" customFormat="1" ht="12.75" customHeight="1" thickBot="1" x14ac:dyDescent="0.3">
      <c r="A101" s="39"/>
      <c r="B101" s="99" t="s">
        <v>128</v>
      </c>
      <c r="C101" s="114">
        <f>(G75/C100)</f>
        <v>223.41724602272726</v>
      </c>
      <c r="D101" s="114">
        <f>(G75/D100)</f>
        <v>218.45241833333333</v>
      </c>
      <c r="E101" s="115">
        <f>(G75/E100)</f>
        <v>213.70345271739129</v>
      </c>
      <c r="F101" s="112"/>
      <c r="G101" s="113"/>
    </row>
    <row r="102" spans="1:7" s="9" customFormat="1" ht="15.6" customHeight="1" x14ac:dyDescent="0.25">
      <c r="A102" s="39"/>
      <c r="B102" s="124" t="s">
        <v>129</v>
      </c>
      <c r="C102" s="124"/>
      <c r="D102" s="124"/>
      <c r="E102" s="124"/>
      <c r="F102" s="80"/>
      <c r="G102" s="80"/>
    </row>
    <row r="103" spans="1:7" s="9" customFormat="1" ht="11.25" customHeight="1" x14ac:dyDescent="0.25"/>
    <row r="104" spans="1:7" s="116" customFormat="1" ht="11.25" customHeight="1" x14ac:dyDescent="0.25"/>
    <row r="105" spans="1:7" s="116" customFormat="1" ht="11.25" customHeight="1" x14ac:dyDescent="0.25"/>
  </sheetData>
  <mergeCells count="9">
    <mergeCell ref="E9:F9"/>
    <mergeCell ref="E14:F14"/>
    <mergeCell ref="E15:F15"/>
    <mergeCell ref="B17:G17"/>
    <mergeCell ref="B102:E102"/>
    <mergeCell ref="B88:C88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2023-03-30T11:46:46Z</dcterms:modified>
  <cp:category/>
  <cp:contentStatus/>
</cp:coreProperties>
</file>