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5200" windowHeight="11385"/>
  </bookViews>
  <sheets>
    <sheet name="PEPINO ENSALA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G79" i="1"/>
  <c r="G80" i="1"/>
  <c r="G81" i="1"/>
  <c r="F81" i="1"/>
  <c r="G50" i="1"/>
  <c r="G52" i="1"/>
  <c r="G53" i="1"/>
  <c r="G54" i="1"/>
  <c r="G55" i="1"/>
  <c r="G56" i="1"/>
  <c r="G57" i="1"/>
  <c r="G59" i="1"/>
  <c r="G60" i="1"/>
  <c r="G61" i="1"/>
  <c r="G62" i="1"/>
  <c r="G64" i="1"/>
  <c r="G65" i="1"/>
  <c r="G66" i="1"/>
  <c r="G67" i="1"/>
  <c r="G68" i="1"/>
  <c r="G70" i="1"/>
  <c r="G72" i="1"/>
  <c r="G73" i="1"/>
  <c r="G39" i="1"/>
  <c r="G12" i="1"/>
  <c r="G82" i="1" l="1"/>
  <c r="G83" i="1" s="1"/>
  <c r="G41" i="1"/>
  <c r="G40" i="1"/>
  <c r="G38" i="1"/>
  <c r="G25" i="1"/>
  <c r="G24" i="1"/>
  <c r="G23" i="1"/>
  <c r="G22" i="1"/>
  <c r="G21" i="1"/>
  <c r="G42" i="1" l="1"/>
  <c r="G43" i="1"/>
  <c r="G44" i="1"/>
  <c r="G37" i="1"/>
  <c r="G27" i="1"/>
  <c r="G45" i="1" l="1"/>
  <c r="G74" i="1"/>
  <c r="G33" i="1"/>
  <c r="C106" i="1" l="1"/>
  <c r="G26" i="1"/>
  <c r="G28" i="1" s="1"/>
  <c r="C105" i="1" l="1"/>
  <c r="G88" i="1" l="1"/>
  <c r="C109" i="1"/>
  <c r="C108" i="1" l="1"/>
  <c r="C107" i="1"/>
  <c r="G85" i="1" l="1"/>
  <c r="G86" i="1" l="1"/>
  <c r="G87" i="1" l="1"/>
  <c r="G89" i="1" s="1"/>
  <c r="C110" i="1"/>
  <c r="C116" i="1" l="1"/>
  <c r="C111" i="1"/>
  <c r="D116" i="1"/>
  <c r="E116" i="1"/>
  <c r="D110" i="1" l="1"/>
  <c r="D106" i="1"/>
  <c r="D108" i="1"/>
  <c r="D105" i="1"/>
  <c r="D107" i="1"/>
  <c r="D109" i="1"/>
  <c r="D111" i="1" l="1"/>
</calcChain>
</file>

<file path=xl/sharedStrings.xml><?xml version="1.0" encoding="utf-8"?>
<sst xmlns="http://schemas.openxmlformats.org/spreadsheetml/2006/main" count="221" uniqueCount="146">
  <si>
    <t>RUBRO O CULTIVO</t>
  </si>
  <si>
    <t>VARIEDAD</t>
  </si>
  <si>
    <t>FECHA ESTIMADA  PRECIO VENTA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</si>
  <si>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</si>
  <si>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</si>
  <si>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</si>
  <si>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</si>
  <si>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</si>
  <si>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</si>
  <si>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</si>
  <si>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</si>
  <si>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</si>
  <si>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</si>
  <si>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</si>
  <si>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</si>
  <si>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</si>
  <si>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</si>
  <si>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</si>
  <si>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</si>
  <si>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</si>
  <si>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</si>
  <si>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</si>
  <si>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</si>
  <si>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</si>
  <si>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</si>
  <si>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</si>
  <si>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</si>
  <si>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</si>
  <si>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</si>
  <si>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</si>
  <si>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</si>
  <si>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</si>
  <si>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</si>
  <si>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</si>
  <si>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</si>
  <si>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</si>
  <si>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</si>
  <si>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</si>
  <si>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</si>
  <si>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</si>
  <si>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</si>
  <si>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</si>
  <si>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</si>
  <si>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</si>
  <si>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</si>
  <si>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</si>
  <si>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</si>
  <si>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</si>
  <si>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Doñihue</t>
  </si>
  <si>
    <t>kg</t>
  </si>
  <si>
    <t>Enero</t>
  </si>
  <si>
    <t xml:space="preserve">INGRESO ESPERADO, con IVA ($) </t>
  </si>
  <si>
    <t>Servicios</t>
  </si>
  <si>
    <t>COSTOS DIRECTOS DE PRODUCCION POR HECTAREA (INCLUYE IVA)</t>
  </si>
  <si>
    <t>JORNADAS ANIMAL</t>
  </si>
  <si>
    <t>FERTILIZANTES</t>
  </si>
  <si>
    <t>Urea Granulada</t>
  </si>
  <si>
    <t>Nitrato de calcio</t>
  </si>
  <si>
    <t>Nitrato de potasio</t>
  </si>
  <si>
    <t>Septiembre</t>
  </si>
  <si>
    <t>INSECTICIDAS</t>
  </si>
  <si>
    <t>FUNGICIDAS</t>
  </si>
  <si>
    <t>Mayo-Septiembre</t>
  </si>
  <si>
    <t>Mezcla Hortalicera 17-20-20</t>
  </si>
  <si>
    <t>Octubre - Diciembre</t>
  </si>
  <si>
    <t xml:space="preserve">Punto 70 WP </t>
  </si>
  <si>
    <t>Septiembre - Octubre</t>
  </si>
  <si>
    <t>Rastraje</t>
  </si>
  <si>
    <t>Otros gastos de venta</t>
  </si>
  <si>
    <t>SV2516CP</t>
  </si>
  <si>
    <t>Medio</t>
  </si>
  <si>
    <t>Lib. B. O'Higgins</t>
  </si>
  <si>
    <t>Coinco</t>
  </si>
  <si>
    <t>PEPINO ENSALADA</t>
  </si>
  <si>
    <t>Diciembre- Febrero</t>
  </si>
  <si>
    <t>Mercado mayorista</t>
  </si>
  <si>
    <t>Heladas, lluvia excesiva o extemporánea, sequía</t>
  </si>
  <si>
    <t xml:space="preserve">Riegos </t>
  </si>
  <si>
    <t xml:space="preserve">Septiembre- Febrero </t>
  </si>
  <si>
    <t>Aplicación fertilizantes</t>
  </si>
  <si>
    <t xml:space="preserve">Octubre- Febrero </t>
  </si>
  <si>
    <t>Limpia manual sobre la hilera</t>
  </si>
  <si>
    <t>Septiembre-Octubre</t>
  </si>
  <si>
    <t>Aplicación agroquímicos</t>
  </si>
  <si>
    <t>Octubre-Enero</t>
  </si>
  <si>
    <t>Plantación</t>
  </si>
  <si>
    <t xml:space="preserve"> Octubre</t>
  </si>
  <si>
    <t>Envoltura, entutorado</t>
  </si>
  <si>
    <t>Octubre-Diciembre</t>
  </si>
  <si>
    <t>Cosecha, seleccionar, cargar y/o guardar</t>
  </si>
  <si>
    <t>Diciembre-Febrero</t>
  </si>
  <si>
    <t>Aradura</t>
  </si>
  <si>
    <t>ha</t>
  </si>
  <si>
    <t>Melgadura y cutivo entre hileras</t>
  </si>
  <si>
    <t>Octubre</t>
  </si>
  <si>
    <t>Acequiadora</t>
  </si>
  <si>
    <t xml:space="preserve">Aplicaciones de pesticidas </t>
  </si>
  <si>
    <t>Cultivación entre hileras</t>
  </si>
  <si>
    <t>Noviembre</t>
  </si>
  <si>
    <t>Acarreo de insumos</t>
  </si>
  <si>
    <t>Acarreo de cosecha</t>
  </si>
  <si>
    <t>Caja</t>
  </si>
  <si>
    <t xml:space="preserve">Octubre-Febrero </t>
  </si>
  <si>
    <t>SEMILLA O PLANTIN</t>
  </si>
  <si>
    <t>Plantines PEPINO</t>
  </si>
  <si>
    <t>c/u</t>
  </si>
  <si>
    <t>Octubre - Noviembre</t>
  </si>
  <si>
    <t>Noviembre-Enero</t>
  </si>
  <si>
    <t>Fosfimax 40-20</t>
  </si>
  <si>
    <t xml:space="preserve">L </t>
  </si>
  <si>
    <t>Basfoliar Algae SL</t>
  </si>
  <si>
    <t xml:space="preserve"> </t>
  </si>
  <si>
    <t>Metalaxil MZ-58 WP</t>
  </si>
  <si>
    <t>Previcur Energy 840 SL</t>
  </si>
  <si>
    <t>Junio-Septiembre</t>
  </si>
  <si>
    <t>Amistar Top</t>
  </si>
  <si>
    <t>Aliette 80 WP</t>
  </si>
  <si>
    <t>Agosto-Septiembre</t>
  </si>
  <si>
    <t>Nemacur</t>
  </si>
  <si>
    <t>Mayo - Junio</t>
  </si>
  <si>
    <t>Orthene 75 SP</t>
  </si>
  <si>
    <t>Pirimor WG</t>
  </si>
  <si>
    <t>Vertimec 018 EC</t>
  </si>
  <si>
    <t>HERBICIDA</t>
  </si>
  <si>
    <t>Centurion Super EC</t>
  </si>
  <si>
    <t xml:space="preserve">Octubre - Noviembre </t>
  </si>
  <si>
    <t>Basfoliar Size SL (bioestimulante)</t>
  </si>
  <si>
    <t>Frutaliv (bioestimulante)</t>
  </si>
  <si>
    <t>Cajas plataneras</t>
  </si>
  <si>
    <t>Flete</t>
  </si>
  <si>
    <t>Ingreso a feria</t>
  </si>
  <si>
    <t>Malla entutorado</t>
  </si>
  <si>
    <t>rollo</t>
  </si>
  <si>
    <t>global</t>
  </si>
  <si>
    <t>1. El precio de los insumos y productos se expresan con IVA.</t>
  </si>
  <si>
    <t>2. El costo de la mano de obra incluye impuestos e imposiciones.</t>
  </si>
  <si>
    <t>3. El precio de los insumos incluye el transporte hasta el predio.</t>
  </si>
  <si>
    <t>4. El costo de operación de la maquinaria incluye el arriendo, el costo del operador y el combustible.</t>
  </si>
  <si>
    <t>5. Los insumos considerados (tipo y dosis) son sólo referenciales y corresponden a la Agencia de Area en particular.</t>
  </si>
  <si>
    <t>6. Producción a un 85% considerando pérdidas de un 15%.</t>
  </si>
  <si>
    <t>7. Densidad de plantación 13.300 plantas/ha (1,5 m X 0,5 m).</t>
  </si>
  <si>
    <t>8. Frutos comercializados en cajas con 70 unidades promedio.</t>
  </si>
  <si>
    <t xml:space="preserve">RENDIMIENTO (Unidad/há) </t>
  </si>
  <si>
    <t>PRECIO ESPERADO ($/uni)</t>
  </si>
  <si>
    <t>ESCENARIOS COSTO UNITARIO  ($/uni)</t>
  </si>
  <si>
    <t>Costo unitario ($/uni)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</si>
</sst>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  <numFmt numFmtId="169" formatCode="#,##0_ ;\-#,##0\ "/>
  </numFmts>
  <fonts count="3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9"/>
      <color rgb="FF000000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  <xf numFmtId="0" fontId="25" fillId="0" borderId="16"/>
  </cellStyleXfs>
  <cellXfs count="1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3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3" fontId="27" fillId="0" borderId="54" xfId="0" applyNumberFormat="1" applyFont="1" applyBorder="1" applyAlignment="1">
      <alignment horizontal="right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3" fontId="27" fillId="0" borderId="54" xfId="0" applyNumberFormat="1" applyFont="1" applyBorder="1" applyAlignment="1">
      <alignment horizontal="right" wrapText="1"/>
    </xf>
    <xf numFmtId="0" fontId="28" fillId="0" borderId="56" xfId="0" applyFont="1" applyFill="1" applyBorder="1"/>
    <xf numFmtId="0" fontId="28" fillId="0" borderId="56" xfId="0" applyFont="1" applyFill="1" applyBorder="1" applyAlignment="1">
      <alignment horizontal="center"/>
    </xf>
    <xf numFmtId="3" fontId="28" fillId="0" borderId="56" xfId="0" applyNumberFormat="1" applyFont="1" applyFill="1" applyBorder="1" applyAlignment="1">
      <alignment horizontal="right"/>
    </xf>
    <xf numFmtId="0" fontId="29" fillId="0" borderId="16" xfId="0" applyFont="1" applyBorder="1"/>
    <xf numFmtId="0" fontId="29" fillId="0" borderId="42" xfId="0" applyFont="1" applyBorder="1"/>
    <xf numFmtId="0" fontId="28" fillId="0" borderId="56" xfId="0" applyFont="1" applyFill="1" applyBorder="1" applyAlignment="1">
      <alignment horizontal="right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vertical="center" wrapText="1"/>
    </xf>
    <xf numFmtId="49" fontId="5" fillId="2" borderId="55" xfId="0" applyNumberFormat="1" applyFont="1" applyFill="1" applyBorder="1" applyAlignment="1">
      <alignment vertical="center" wrapText="1"/>
    </xf>
    <xf numFmtId="49" fontId="7" fillId="3" borderId="50" xfId="0" applyNumberFormat="1" applyFont="1" applyFill="1" applyBorder="1" applyAlignment="1">
      <alignment horizontal="left" wrapText="1"/>
    </xf>
    <xf numFmtId="49" fontId="7" fillId="3" borderId="55" xfId="0" applyNumberFormat="1" applyFont="1" applyFill="1" applyBorder="1" applyAlignment="1">
      <alignment horizontal="left" wrapText="1"/>
    </xf>
    <xf numFmtId="49" fontId="5" fillId="2" borderId="50" xfId="0" applyNumberFormat="1" applyFont="1" applyFill="1" applyBorder="1" applyAlignment="1">
      <alignment vertical="center"/>
    </xf>
    <xf numFmtId="49" fontId="5" fillId="2" borderId="55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3" fontId="28" fillId="0" borderId="56" xfId="0" applyNumberFormat="1" applyFont="1" applyBorder="1" applyAlignment="1">
      <alignment horizontal="right" vertical="center"/>
    </xf>
    <xf numFmtId="17" fontId="28" fillId="0" borderId="56" xfId="0" applyNumberFormat="1" applyFont="1" applyBorder="1" applyAlignment="1">
      <alignment horizontal="right" vertical="center"/>
    </xf>
    <xf numFmtId="169" fontId="28" fillId="0" borderId="56" xfId="0" applyNumberFormat="1" applyFont="1" applyFill="1" applyBorder="1" applyAlignment="1">
      <alignment horizontal="right" vertical="center"/>
    </xf>
    <xf numFmtId="0" fontId="28" fillId="0" borderId="56" xfId="0" applyFont="1" applyBorder="1" applyAlignment="1">
      <alignment horizontal="right" vertical="center" wrapText="1"/>
    </xf>
    <xf numFmtId="0" fontId="29" fillId="0" borderId="41" xfId="0" applyFont="1" applyFill="1" applyBorder="1" applyAlignment="1">
      <alignment vertical="center"/>
    </xf>
    <xf numFmtId="0" fontId="28" fillId="0" borderId="41" xfId="0" applyFont="1" applyBorder="1" applyAlignment="1">
      <alignment vertical="center"/>
    </xf>
    <xf numFmtId="0" fontId="29" fillId="0" borderId="43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0" fontId="14" fillId="2" borderId="16" xfId="0" applyFont="1" applyFill="1" applyBorder="1"/>
    <xf numFmtId="164" fontId="9" fillId="2" borderId="42" xfId="0" applyNumberFormat="1" applyFont="1" applyFill="1" applyBorder="1" applyAlignment="1">
      <alignment vertical="center"/>
    </xf>
    <xf numFmtId="0" fontId="29" fillId="0" borderId="44" xfId="0" applyFont="1" applyBorder="1"/>
    <xf numFmtId="0" fontId="29" fillId="0" borderId="45" xfId="0" applyFont="1" applyBorder="1"/>
  </cellXfs>
  <cellStyles count="11"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2 3" xfId="10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291894</xdr:colOff>
      <xdr:row>1</xdr:row>
      <xdr:rowOff>0</xdr:rowOff>
    </xdr:from>
    <xdr:to>
      <xdr:col>7</xdr:col>
      <xdr:colOff>7681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4" y="192036"/>
          <a:ext cx="5791815" cy="1222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7"/>
  <sheetViews>
    <sheetView showGridLines="0" tabSelected="1" zoomScale="124" zoomScaleNormal="124" workbookViewId="0">
      <selection activeCell="C10" sqref="C10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20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7" customFormat="1" ht="27.75" customHeight="1">
      <c r="A9" s="73"/>
      <c r="B9" s="74" t="s">
        <v>0</v>
      </c>
      <c r="C9" s="107" t="s">
        <v>73</v>
      </c>
      <c r="D9" s="75"/>
      <c r="E9" s="121" t="s">
        <v>142</v>
      </c>
      <c r="F9" s="122"/>
      <c r="G9" s="127">
        <v>199500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>
      <c r="A10" s="73"/>
      <c r="B10" s="78" t="s">
        <v>1</v>
      </c>
      <c r="C10" s="107" t="s">
        <v>69</v>
      </c>
      <c r="D10" s="75"/>
      <c r="E10" s="119" t="s">
        <v>2</v>
      </c>
      <c r="F10" s="120"/>
      <c r="G10" s="128" t="s">
        <v>74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>
      <c r="A11" s="73"/>
      <c r="B11" s="78" t="s">
        <v>44</v>
      </c>
      <c r="C11" s="107" t="s">
        <v>70</v>
      </c>
      <c r="D11" s="75"/>
      <c r="E11" s="119" t="s">
        <v>143</v>
      </c>
      <c r="F11" s="120"/>
      <c r="G11" s="129">
        <v>104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>
      <c r="A12" s="73"/>
      <c r="B12" s="78" t="s">
        <v>45</v>
      </c>
      <c r="C12" s="107" t="s">
        <v>71</v>
      </c>
      <c r="D12" s="75"/>
      <c r="E12" s="108" t="s">
        <v>51</v>
      </c>
      <c r="F12" s="109"/>
      <c r="G12" s="129">
        <f>G9*G11</f>
        <v>20748000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5" customHeight="1">
      <c r="A13" s="73"/>
      <c r="B13" s="78" t="s">
        <v>46</v>
      </c>
      <c r="C13" s="107" t="s">
        <v>48</v>
      </c>
      <c r="D13" s="75"/>
      <c r="E13" s="119" t="s">
        <v>3</v>
      </c>
      <c r="F13" s="120"/>
      <c r="G13" s="130" t="s">
        <v>75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>
      <c r="A14" s="73"/>
      <c r="B14" s="78" t="s">
        <v>4</v>
      </c>
      <c r="C14" s="110" t="s">
        <v>72</v>
      </c>
      <c r="D14" s="75"/>
      <c r="E14" s="119" t="s">
        <v>5</v>
      </c>
      <c r="F14" s="120"/>
      <c r="G14" s="128" t="s">
        <v>74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>
      <c r="A15" s="73"/>
      <c r="B15" s="78" t="s">
        <v>6</v>
      </c>
      <c r="C15" s="110" t="s">
        <v>50</v>
      </c>
      <c r="D15" s="75"/>
      <c r="E15" s="123" t="s">
        <v>7</v>
      </c>
      <c r="F15" s="124"/>
      <c r="G15" s="130" t="s">
        <v>76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25" t="s">
        <v>53</v>
      </c>
      <c r="C17" s="126"/>
      <c r="D17" s="126"/>
      <c r="E17" s="126"/>
      <c r="F17" s="126"/>
      <c r="G17" s="126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2" t="s">
        <v>8</v>
      </c>
      <c r="C19" s="83"/>
      <c r="D19" s="84"/>
      <c r="E19" s="84"/>
      <c r="F19" s="85"/>
      <c r="G19" s="86"/>
    </row>
    <row r="20" spans="1:255" ht="24" customHeight="1">
      <c r="A20" s="5"/>
      <c r="B20" s="87" t="s">
        <v>9</v>
      </c>
      <c r="C20" s="88" t="s">
        <v>10</v>
      </c>
      <c r="D20" s="88" t="s">
        <v>11</v>
      </c>
      <c r="E20" s="87" t="s">
        <v>12</v>
      </c>
      <c r="F20" s="88" t="s">
        <v>13</v>
      </c>
      <c r="G20" s="87" t="s">
        <v>14</v>
      </c>
    </row>
    <row r="21" spans="1:255" s="102" customFormat="1" ht="12" customHeight="1">
      <c r="A21" s="96"/>
      <c r="B21" s="97" t="s">
        <v>77</v>
      </c>
      <c r="C21" s="98" t="s">
        <v>15</v>
      </c>
      <c r="D21" s="98">
        <v>8</v>
      </c>
      <c r="E21" s="98" t="s">
        <v>78</v>
      </c>
      <c r="F21" s="99">
        <v>25000</v>
      </c>
      <c r="G21" s="100">
        <f t="shared" ref="G21:G25" si="0">D21*F21</f>
        <v>200000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</row>
    <row r="22" spans="1:255" s="102" customFormat="1" ht="12" customHeight="1">
      <c r="A22" s="96"/>
      <c r="B22" s="97" t="s">
        <v>79</v>
      </c>
      <c r="C22" s="98" t="s">
        <v>15</v>
      </c>
      <c r="D22" s="98">
        <v>3</v>
      </c>
      <c r="E22" s="98" t="s">
        <v>80</v>
      </c>
      <c r="F22" s="99">
        <v>25000</v>
      </c>
      <c r="G22" s="100">
        <f t="shared" si="0"/>
        <v>75000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</row>
    <row r="23" spans="1:255" s="102" customFormat="1" ht="12" customHeight="1">
      <c r="A23" s="96"/>
      <c r="B23" s="97" t="s">
        <v>81</v>
      </c>
      <c r="C23" s="98" t="s">
        <v>15</v>
      </c>
      <c r="D23" s="98">
        <v>10</v>
      </c>
      <c r="E23" s="98" t="s">
        <v>82</v>
      </c>
      <c r="F23" s="99">
        <v>25000</v>
      </c>
      <c r="G23" s="100">
        <f t="shared" si="0"/>
        <v>250000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</row>
    <row r="24" spans="1:255" s="102" customFormat="1" ht="12" customHeight="1">
      <c r="A24" s="96"/>
      <c r="B24" s="97" t="s">
        <v>83</v>
      </c>
      <c r="C24" s="98" t="s">
        <v>15</v>
      </c>
      <c r="D24" s="98">
        <v>3</v>
      </c>
      <c r="E24" s="98" t="s">
        <v>84</v>
      </c>
      <c r="F24" s="99">
        <v>25000</v>
      </c>
      <c r="G24" s="100">
        <f t="shared" si="0"/>
        <v>75000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</row>
    <row r="25" spans="1:255" s="102" customFormat="1" ht="12" customHeight="1">
      <c r="A25" s="96"/>
      <c r="B25" s="97" t="s">
        <v>85</v>
      </c>
      <c r="C25" s="98" t="s">
        <v>15</v>
      </c>
      <c r="D25" s="98">
        <v>8</v>
      </c>
      <c r="E25" s="98" t="s">
        <v>86</v>
      </c>
      <c r="F25" s="99">
        <v>25000</v>
      </c>
      <c r="G25" s="100">
        <f t="shared" si="0"/>
        <v>200000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</row>
    <row r="26" spans="1:255" s="102" customFormat="1" ht="12" customHeight="1">
      <c r="A26" s="96"/>
      <c r="B26" s="97" t="s">
        <v>87</v>
      </c>
      <c r="C26" s="98" t="s">
        <v>15</v>
      </c>
      <c r="D26" s="98">
        <v>10</v>
      </c>
      <c r="E26" s="98" t="s">
        <v>88</v>
      </c>
      <c r="F26" s="99">
        <v>25000</v>
      </c>
      <c r="G26" s="100">
        <f t="shared" ref="G26:G27" si="1">D26*F26</f>
        <v>250000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</row>
    <row r="27" spans="1:255" s="102" customFormat="1" ht="12" customHeight="1">
      <c r="A27" s="96"/>
      <c r="B27" s="97" t="s">
        <v>89</v>
      </c>
      <c r="C27" s="98" t="s">
        <v>15</v>
      </c>
      <c r="D27" s="98">
        <v>170</v>
      </c>
      <c r="E27" s="98" t="s">
        <v>90</v>
      </c>
      <c r="F27" s="99">
        <v>25000</v>
      </c>
      <c r="G27" s="100">
        <f t="shared" si="1"/>
        <v>4250000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</row>
    <row r="28" spans="1:255" ht="11.25" customHeight="1">
      <c r="B28" s="16" t="s">
        <v>16</v>
      </c>
      <c r="C28" s="17"/>
      <c r="D28" s="17"/>
      <c r="E28" s="17"/>
      <c r="F28" s="18"/>
      <c r="G28" s="19">
        <f>SUM(G21:G27)</f>
        <v>5300000</v>
      </c>
    </row>
    <row r="29" spans="1:255" ht="15.75" customHeight="1">
      <c r="A29" s="5"/>
      <c r="B29" s="106"/>
      <c r="C29" s="14"/>
      <c r="D29" s="14"/>
      <c r="E29" s="14"/>
      <c r="F29" s="15"/>
      <c r="G29" s="15"/>
      <c r="K29" s="66"/>
    </row>
    <row r="30" spans="1:255" ht="12" customHeight="1">
      <c r="A30" s="5"/>
      <c r="B30" s="82" t="s">
        <v>54</v>
      </c>
      <c r="C30" s="83"/>
      <c r="D30" s="84"/>
      <c r="E30" s="84"/>
      <c r="F30" s="85"/>
      <c r="G30" s="86"/>
    </row>
    <row r="31" spans="1:255" ht="24" customHeight="1">
      <c r="A31" s="5"/>
      <c r="B31" s="87" t="s">
        <v>9</v>
      </c>
      <c r="C31" s="88" t="s">
        <v>10</v>
      </c>
      <c r="D31" s="88" t="s">
        <v>11</v>
      </c>
      <c r="E31" s="87" t="s">
        <v>12</v>
      </c>
      <c r="F31" s="88" t="s">
        <v>13</v>
      </c>
      <c r="G31" s="87" t="s">
        <v>14</v>
      </c>
    </row>
    <row r="32" spans="1:255" s="102" customFormat="1" ht="12" customHeight="1">
      <c r="A32" s="96"/>
      <c r="B32" s="97"/>
      <c r="C32" s="98"/>
      <c r="D32" s="98"/>
      <c r="E32" s="98"/>
      <c r="F32" s="99"/>
      <c r="G32" s="100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</row>
    <row r="33" spans="1:255" ht="11.25" customHeight="1">
      <c r="B33" s="16" t="s">
        <v>17</v>
      </c>
      <c r="C33" s="17"/>
      <c r="D33" s="17"/>
      <c r="E33" s="17"/>
      <c r="F33" s="18"/>
      <c r="G33" s="19">
        <f>SUM(G32:G32)</f>
        <v>0</v>
      </c>
    </row>
    <row r="34" spans="1:255" ht="15.75" customHeight="1">
      <c r="A34" s="5"/>
      <c r="B34" s="13"/>
      <c r="C34" s="14"/>
      <c r="D34" s="14"/>
      <c r="E34" s="14"/>
      <c r="F34" s="15"/>
      <c r="G34" s="15"/>
      <c r="K34" s="66"/>
    </row>
    <row r="35" spans="1:255" ht="12" customHeight="1">
      <c r="A35" s="5"/>
      <c r="B35" s="82" t="s">
        <v>18</v>
      </c>
      <c r="C35" s="83"/>
      <c r="D35" s="84"/>
      <c r="E35" s="84"/>
      <c r="F35" s="85"/>
      <c r="G35" s="86"/>
    </row>
    <row r="36" spans="1:255" ht="24" customHeight="1">
      <c r="A36" s="5"/>
      <c r="B36" s="87" t="s">
        <v>9</v>
      </c>
      <c r="C36" s="88" t="s">
        <v>10</v>
      </c>
      <c r="D36" s="88" t="s">
        <v>11</v>
      </c>
      <c r="E36" s="87" t="s">
        <v>12</v>
      </c>
      <c r="F36" s="88" t="s">
        <v>13</v>
      </c>
      <c r="G36" s="87" t="s">
        <v>14</v>
      </c>
    </row>
    <row r="37" spans="1:255" s="102" customFormat="1" ht="12" customHeight="1">
      <c r="A37" s="96"/>
      <c r="B37" s="97" t="s">
        <v>91</v>
      </c>
      <c r="C37" s="98" t="s">
        <v>92</v>
      </c>
      <c r="D37" s="98">
        <v>1</v>
      </c>
      <c r="E37" s="98" t="s">
        <v>59</v>
      </c>
      <c r="F37" s="99">
        <v>63000</v>
      </c>
      <c r="G37" s="100">
        <f>+D37*F37</f>
        <v>63000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1"/>
      <c r="HK37" s="101"/>
      <c r="HL37" s="101"/>
      <c r="HM37" s="101"/>
      <c r="HN37" s="101"/>
      <c r="HO37" s="101"/>
      <c r="HP37" s="101"/>
      <c r="HQ37" s="101"/>
      <c r="HR37" s="101"/>
      <c r="HS37" s="101"/>
      <c r="HT37" s="101"/>
      <c r="HU37" s="101"/>
      <c r="HV37" s="101"/>
      <c r="HW37" s="101"/>
      <c r="HX37" s="101"/>
      <c r="HY37" s="101"/>
      <c r="HZ37" s="101"/>
      <c r="IA37" s="101"/>
      <c r="IB37" s="101"/>
      <c r="IC37" s="101"/>
      <c r="ID37" s="101"/>
      <c r="IE37" s="101"/>
      <c r="IF37" s="101"/>
      <c r="IG37" s="101"/>
      <c r="IH37" s="101"/>
      <c r="II37" s="101"/>
      <c r="IJ37" s="101"/>
      <c r="IK37" s="101"/>
      <c r="IL37" s="101"/>
      <c r="IM37" s="101"/>
      <c r="IN37" s="101"/>
      <c r="IO37" s="101"/>
      <c r="IP37" s="101"/>
      <c r="IQ37" s="101"/>
      <c r="IR37" s="101"/>
      <c r="IS37" s="101"/>
      <c r="IT37" s="101"/>
      <c r="IU37" s="101"/>
    </row>
    <row r="38" spans="1:255" s="102" customFormat="1" ht="12" customHeight="1">
      <c r="A38" s="96"/>
      <c r="B38" s="97" t="s">
        <v>67</v>
      </c>
      <c r="C38" s="98" t="s">
        <v>92</v>
      </c>
      <c r="D38" s="98">
        <v>2</v>
      </c>
      <c r="E38" s="98" t="s">
        <v>59</v>
      </c>
      <c r="F38" s="99">
        <v>31500</v>
      </c>
      <c r="G38" s="100">
        <f t="shared" ref="G38:G41" si="2">+D38*F38</f>
        <v>63000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  <c r="HV38" s="101"/>
      <c r="HW38" s="101"/>
      <c r="HX38" s="101"/>
      <c r="HY38" s="101"/>
      <c r="HZ38" s="101"/>
      <c r="IA38" s="101"/>
      <c r="IB38" s="101"/>
      <c r="IC38" s="101"/>
      <c r="ID38" s="101"/>
      <c r="IE38" s="101"/>
      <c r="IF38" s="101"/>
      <c r="IG38" s="101"/>
      <c r="IH38" s="101"/>
      <c r="II38" s="101"/>
      <c r="IJ38" s="101"/>
      <c r="IK38" s="101"/>
      <c r="IL38" s="101"/>
      <c r="IM38" s="101"/>
      <c r="IN38" s="101"/>
      <c r="IO38" s="101"/>
      <c r="IP38" s="101"/>
      <c r="IQ38" s="101"/>
      <c r="IR38" s="101"/>
      <c r="IS38" s="101"/>
      <c r="IT38" s="101"/>
      <c r="IU38" s="101"/>
    </row>
    <row r="39" spans="1:255" s="102" customFormat="1" ht="12" customHeight="1">
      <c r="A39" s="96"/>
      <c r="B39" s="97" t="s">
        <v>93</v>
      </c>
      <c r="C39" s="98" t="s">
        <v>92</v>
      </c>
      <c r="D39" s="98">
        <v>2</v>
      </c>
      <c r="E39" s="98" t="s">
        <v>94</v>
      </c>
      <c r="F39" s="99">
        <v>31500</v>
      </c>
      <c r="G39" s="100">
        <f t="shared" si="2"/>
        <v>63000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  <c r="HV39" s="101"/>
      <c r="HW39" s="101"/>
      <c r="HX39" s="101"/>
      <c r="HY39" s="101"/>
      <c r="HZ39" s="101"/>
      <c r="IA39" s="101"/>
      <c r="IB39" s="101"/>
      <c r="IC39" s="101"/>
      <c r="ID39" s="101"/>
      <c r="IE39" s="101"/>
      <c r="IF39" s="101"/>
      <c r="IG39" s="101"/>
      <c r="IH39" s="101"/>
      <c r="II39" s="101"/>
      <c r="IJ39" s="101"/>
      <c r="IK39" s="101"/>
      <c r="IL39" s="101"/>
      <c r="IM39" s="101"/>
      <c r="IN39" s="101"/>
      <c r="IO39" s="101"/>
      <c r="IP39" s="101"/>
      <c r="IQ39" s="101"/>
      <c r="IR39" s="101"/>
      <c r="IS39" s="101"/>
      <c r="IT39" s="101"/>
      <c r="IU39" s="101"/>
    </row>
    <row r="40" spans="1:255" s="102" customFormat="1" ht="12" customHeight="1">
      <c r="A40" s="96"/>
      <c r="B40" s="97" t="s">
        <v>95</v>
      </c>
      <c r="C40" s="98" t="s">
        <v>92</v>
      </c>
      <c r="D40" s="98">
        <v>2</v>
      </c>
      <c r="E40" s="98" t="s">
        <v>94</v>
      </c>
      <c r="F40" s="99">
        <v>21000</v>
      </c>
      <c r="G40" s="100">
        <f t="shared" si="2"/>
        <v>42000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1"/>
      <c r="IP40" s="101"/>
      <c r="IQ40" s="101"/>
      <c r="IR40" s="101"/>
      <c r="IS40" s="101"/>
      <c r="IT40" s="101"/>
      <c r="IU40" s="101"/>
    </row>
    <row r="41" spans="1:255" s="102" customFormat="1" ht="12" customHeight="1">
      <c r="A41" s="96"/>
      <c r="B41" s="97" t="s">
        <v>96</v>
      </c>
      <c r="C41" s="98" t="s">
        <v>92</v>
      </c>
      <c r="D41" s="98">
        <v>3</v>
      </c>
      <c r="E41" s="98" t="s">
        <v>84</v>
      </c>
      <c r="F41" s="99">
        <v>21000</v>
      </c>
      <c r="G41" s="100">
        <f t="shared" si="2"/>
        <v>63000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GI41" s="101"/>
      <c r="GJ41" s="101"/>
      <c r="GK41" s="101"/>
      <c r="GL41" s="101"/>
      <c r="GM41" s="101"/>
      <c r="GN41" s="101"/>
      <c r="GO41" s="101"/>
      <c r="GP41" s="101"/>
      <c r="GQ41" s="101"/>
      <c r="GR41" s="101"/>
      <c r="GS41" s="101"/>
      <c r="GT41" s="101"/>
      <c r="GU41" s="101"/>
      <c r="GV41" s="101"/>
      <c r="GW41" s="101"/>
      <c r="GX41" s="101"/>
      <c r="GY41" s="101"/>
      <c r="GZ41" s="101"/>
      <c r="HA41" s="101"/>
      <c r="HB41" s="101"/>
      <c r="HC41" s="101"/>
      <c r="HD41" s="101"/>
      <c r="HE41" s="101"/>
      <c r="HF41" s="101"/>
      <c r="HG41" s="101"/>
      <c r="HH41" s="101"/>
      <c r="HI41" s="101"/>
      <c r="HJ41" s="101"/>
      <c r="HK41" s="101"/>
      <c r="HL41" s="101"/>
      <c r="HM41" s="101"/>
      <c r="HN41" s="101"/>
      <c r="HO41" s="101"/>
      <c r="HP41" s="101"/>
      <c r="HQ41" s="101"/>
      <c r="HR41" s="101"/>
      <c r="HS41" s="101"/>
      <c r="HT41" s="101"/>
      <c r="HU41" s="101"/>
      <c r="HV41" s="101"/>
      <c r="HW41" s="101"/>
      <c r="HX41" s="101"/>
      <c r="HY41" s="101"/>
      <c r="HZ41" s="101"/>
      <c r="IA41" s="101"/>
      <c r="IB41" s="101"/>
      <c r="IC41" s="101"/>
      <c r="ID41" s="101"/>
      <c r="IE41" s="101"/>
      <c r="IF41" s="101"/>
      <c r="IG41" s="101"/>
      <c r="IH41" s="101"/>
      <c r="II41" s="101"/>
      <c r="IJ41" s="101"/>
      <c r="IK41" s="101"/>
      <c r="IL41" s="101"/>
      <c r="IM41" s="101"/>
      <c r="IN41" s="101"/>
      <c r="IO41" s="101"/>
      <c r="IP41" s="101"/>
      <c r="IQ41" s="101"/>
      <c r="IR41" s="101"/>
      <c r="IS41" s="101"/>
      <c r="IT41" s="101"/>
      <c r="IU41" s="101"/>
    </row>
    <row r="42" spans="1:255" s="102" customFormat="1" ht="12" customHeight="1">
      <c r="A42" s="96"/>
      <c r="B42" s="97" t="s">
        <v>97</v>
      </c>
      <c r="C42" s="98" t="s">
        <v>92</v>
      </c>
      <c r="D42" s="98">
        <v>2</v>
      </c>
      <c r="E42" s="98" t="s">
        <v>98</v>
      </c>
      <c r="F42" s="99">
        <v>31500</v>
      </c>
      <c r="G42" s="100">
        <f t="shared" ref="G42:G44" si="3">+D42*F42</f>
        <v>63000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GI42" s="101"/>
      <c r="GJ42" s="101"/>
      <c r="GK42" s="101"/>
      <c r="GL42" s="101"/>
      <c r="GM42" s="101"/>
      <c r="GN42" s="101"/>
      <c r="GO42" s="101"/>
      <c r="GP42" s="101"/>
      <c r="GQ42" s="101"/>
      <c r="GR42" s="101"/>
      <c r="GS42" s="101"/>
      <c r="GT42" s="101"/>
      <c r="GU42" s="101"/>
      <c r="GV42" s="101"/>
      <c r="GW42" s="101"/>
      <c r="GX42" s="101"/>
      <c r="GY42" s="101"/>
      <c r="GZ42" s="101"/>
      <c r="HA42" s="101"/>
      <c r="HB42" s="101"/>
      <c r="HC42" s="101"/>
      <c r="HD42" s="101"/>
      <c r="HE42" s="101"/>
      <c r="HF42" s="101"/>
      <c r="HG42" s="101"/>
      <c r="HH42" s="101"/>
      <c r="HI42" s="101"/>
      <c r="HJ42" s="101"/>
      <c r="HK42" s="101"/>
      <c r="HL42" s="101"/>
      <c r="HM42" s="101"/>
      <c r="HN42" s="101"/>
      <c r="HO42" s="101"/>
      <c r="HP42" s="101"/>
      <c r="HQ42" s="101"/>
      <c r="HR42" s="101"/>
      <c r="HS42" s="101"/>
      <c r="HT42" s="101"/>
      <c r="HU42" s="101"/>
      <c r="HV42" s="101"/>
      <c r="HW42" s="101"/>
      <c r="HX42" s="101"/>
      <c r="HY42" s="101"/>
      <c r="HZ42" s="101"/>
      <c r="IA42" s="101"/>
      <c r="IB42" s="101"/>
      <c r="IC42" s="101"/>
      <c r="ID42" s="101"/>
      <c r="IE42" s="101"/>
      <c r="IF42" s="101"/>
      <c r="IG42" s="101"/>
      <c r="IH42" s="101"/>
      <c r="II42" s="101"/>
      <c r="IJ42" s="101"/>
      <c r="IK42" s="101"/>
      <c r="IL42" s="101"/>
      <c r="IM42" s="101"/>
      <c r="IN42" s="101"/>
      <c r="IO42" s="101"/>
      <c r="IP42" s="101"/>
      <c r="IQ42" s="101"/>
      <c r="IR42" s="101"/>
      <c r="IS42" s="101"/>
      <c r="IT42" s="101"/>
      <c r="IU42" s="101"/>
    </row>
    <row r="43" spans="1:255" s="102" customFormat="1" ht="12" customHeight="1">
      <c r="A43" s="96"/>
      <c r="B43" s="97" t="s">
        <v>99</v>
      </c>
      <c r="C43" s="98" t="s">
        <v>92</v>
      </c>
      <c r="D43" s="98">
        <v>1</v>
      </c>
      <c r="E43" s="98" t="s">
        <v>94</v>
      </c>
      <c r="F43" s="99">
        <v>31500</v>
      </c>
      <c r="G43" s="100">
        <f t="shared" si="3"/>
        <v>31500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01"/>
      <c r="GD43" s="101"/>
      <c r="GE43" s="101"/>
      <c r="GF43" s="101"/>
      <c r="GG43" s="101"/>
      <c r="GH43" s="101"/>
      <c r="GI43" s="101"/>
      <c r="GJ43" s="101"/>
      <c r="GK43" s="101"/>
      <c r="GL43" s="101"/>
      <c r="GM43" s="101"/>
      <c r="GN43" s="101"/>
      <c r="GO43" s="101"/>
      <c r="GP43" s="101"/>
      <c r="GQ43" s="101"/>
      <c r="GR43" s="101"/>
      <c r="GS43" s="101"/>
      <c r="GT43" s="101"/>
      <c r="GU43" s="101"/>
      <c r="GV43" s="101"/>
      <c r="GW43" s="101"/>
      <c r="GX43" s="101"/>
      <c r="GY43" s="101"/>
      <c r="GZ43" s="101"/>
      <c r="HA43" s="101"/>
      <c r="HB43" s="101"/>
      <c r="HC43" s="101"/>
      <c r="HD43" s="101"/>
      <c r="HE43" s="101"/>
      <c r="HF43" s="101"/>
      <c r="HG43" s="101"/>
      <c r="HH43" s="101"/>
      <c r="HI43" s="101"/>
      <c r="HJ43" s="101"/>
      <c r="HK43" s="101"/>
      <c r="HL43" s="101"/>
      <c r="HM43" s="101"/>
      <c r="HN43" s="101"/>
      <c r="HO43" s="101"/>
      <c r="HP43" s="101"/>
      <c r="HQ43" s="101"/>
      <c r="HR43" s="101"/>
      <c r="HS43" s="101"/>
      <c r="HT43" s="101"/>
      <c r="HU43" s="101"/>
      <c r="HV43" s="101"/>
      <c r="HW43" s="101"/>
      <c r="HX43" s="101"/>
      <c r="HY43" s="101"/>
      <c r="HZ43" s="101"/>
      <c r="IA43" s="101"/>
      <c r="IB43" s="101"/>
      <c r="IC43" s="101"/>
      <c r="ID43" s="101"/>
      <c r="IE43" s="101"/>
      <c r="IF43" s="101"/>
      <c r="IG43" s="101"/>
      <c r="IH43" s="101"/>
      <c r="II43" s="101"/>
      <c r="IJ43" s="101"/>
      <c r="IK43" s="101"/>
      <c r="IL43" s="101"/>
      <c r="IM43" s="101"/>
      <c r="IN43" s="101"/>
      <c r="IO43" s="101"/>
      <c r="IP43" s="101"/>
      <c r="IQ43" s="101"/>
      <c r="IR43" s="101"/>
      <c r="IS43" s="101"/>
      <c r="IT43" s="101"/>
      <c r="IU43" s="101"/>
    </row>
    <row r="44" spans="1:255" s="102" customFormat="1" ht="12" customHeight="1">
      <c r="A44" s="96"/>
      <c r="B44" s="97" t="s">
        <v>100</v>
      </c>
      <c r="C44" s="98" t="s">
        <v>101</v>
      </c>
      <c r="D44" s="98">
        <v>2850</v>
      </c>
      <c r="E44" s="98" t="s">
        <v>102</v>
      </c>
      <c r="F44" s="99">
        <v>210</v>
      </c>
      <c r="G44" s="100">
        <f t="shared" si="3"/>
        <v>598500</v>
      </c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  <c r="EQ44" s="101"/>
      <c r="ER44" s="101"/>
      <c r="ES44" s="101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1"/>
      <c r="FF44" s="101"/>
      <c r="FG44" s="101"/>
      <c r="FH44" s="101"/>
      <c r="FI44" s="101"/>
      <c r="FJ44" s="101"/>
      <c r="FK44" s="101"/>
      <c r="FL44" s="101"/>
      <c r="FM44" s="101"/>
      <c r="FN44" s="101"/>
      <c r="FO44" s="101"/>
      <c r="FP44" s="101"/>
      <c r="FQ44" s="101"/>
      <c r="FR44" s="101"/>
      <c r="FS44" s="101"/>
      <c r="FT44" s="101"/>
      <c r="FU44" s="101"/>
      <c r="FV44" s="101"/>
      <c r="FW44" s="101"/>
      <c r="FX44" s="101"/>
      <c r="FY44" s="101"/>
      <c r="FZ44" s="101"/>
      <c r="GA44" s="101"/>
      <c r="GB44" s="101"/>
      <c r="GC44" s="101"/>
      <c r="GD44" s="101"/>
      <c r="GE44" s="101"/>
      <c r="GF44" s="101"/>
      <c r="GG44" s="101"/>
      <c r="GH44" s="101"/>
      <c r="GI44" s="101"/>
      <c r="GJ44" s="101"/>
      <c r="GK44" s="101"/>
      <c r="GL44" s="101"/>
      <c r="GM44" s="101"/>
      <c r="GN44" s="101"/>
      <c r="GO44" s="101"/>
      <c r="GP44" s="101"/>
      <c r="GQ44" s="101"/>
      <c r="GR44" s="101"/>
      <c r="GS44" s="101"/>
      <c r="GT44" s="101"/>
      <c r="GU44" s="101"/>
      <c r="GV44" s="101"/>
      <c r="GW44" s="101"/>
      <c r="GX44" s="101"/>
      <c r="GY44" s="101"/>
      <c r="GZ44" s="101"/>
      <c r="HA44" s="101"/>
      <c r="HB44" s="101"/>
      <c r="HC44" s="101"/>
      <c r="HD44" s="101"/>
      <c r="HE44" s="101"/>
      <c r="HF44" s="101"/>
      <c r="HG44" s="101"/>
      <c r="HH44" s="101"/>
      <c r="HI44" s="101"/>
      <c r="HJ44" s="101"/>
      <c r="HK44" s="101"/>
      <c r="HL44" s="101"/>
      <c r="HM44" s="101"/>
      <c r="HN44" s="101"/>
      <c r="HO44" s="101"/>
      <c r="HP44" s="101"/>
      <c r="HQ44" s="101"/>
      <c r="HR44" s="101"/>
      <c r="HS44" s="101"/>
      <c r="HT44" s="101"/>
      <c r="HU44" s="101"/>
      <c r="HV44" s="101"/>
      <c r="HW44" s="101"/>
      <c r="HX44" s="101"/>
      <c r="HY44" s="101"/>
      <c r="HZ44" s="101"/>
      <c r="IA44" s="101"/>
      <c r="IB44" s="101"/>
      <c r="IC44" s="101"/>
      <c r="ID44" s="101"/>
      <c r="IE44" s="101"/>
      <c r="IF44" s="101"/>
      <c r="IG44" s="101"/>
      <c r="IH44" s="101"/>
      <c r="II44" s="101"/>
      <c r="IJ44" s="101"/>
      <c r="IK44" s="101"/>
      <c r="IL44" s="101"/>
      <c r="IM44" s="101"/>
      <c r="IN44" s="101"/>
      <c r="IO44" s="101"/>
      <c r="IP44" s="101"/>
      <c r="IQ44" s="101"/>
      <c r="IR44" s="101"/>
      <c r="IS44" s="101"/>
      <c r="IT44" s="101"/>
      <c r="IU44" s="101"/>
    </row>
    <row r="45" spans="1:255" ht="12" customHeight="1">
      <c r="A45" s="32"/>
      <c r="B45" s="67" t="s">
        <v>19</v>
      </c>
      <c r="C45" s="68"/>
      <c r="D45" s="68"/>
      <c r="E45" s="68"/>
      <c r="F45" s="69"/>
      <c r="G45" s="70">
        <f>SUM(G37:G44)</f>
        <v>987000</v>
      </c>
    </row>
    <row r="46" spans="1:255" ht="12" customHeight="1">
      <c r="A46" s="32"/>
      <c r="B46" s="106"/>
      <c r="C46" s="14"/>
      <c r="D46" s="14"/>
      <c r="E46" s="14"/>
      <c r="F46" s="15"/>
      <c r="G46" s="15"/>
    </row>
    <row r="47" spans="1:255" ht="12" customHeight="1">
      <c r="A47" s="5"/>
      <c r="B47" s="82" t="s">
        <v>20</v>
      </c>
      <c r="C47" s="83"/>
      <c r="D47" s="84"/>
      <c r="E47" s="84"/>
      <c r="F47" s="85"/>
      <c r="G47" s="86"/>
    </row>
    <row r="48" spans="1:255" ht="24" customHeight="1">
      <c r="A48" s="5"/>
      <c r="B48" s="87" t="s">
        <v>21</v>
      </c>
      <c r="C48" s="88" t="s">
        <v>22</v>
      </c>
      <c r="D48" s="88" t="s">
        <v>23</v>
      </c>
      <c r="E48" s="87" t="s">
        <v>12</v>
      </c>
      <c r="F48" s="88" t="s">
        <v>13</v>
      </c>
      <c r="G48" s="87" t="s">
        <v>14</v>
      </c>
    </row>
    <row r="49" spans="1:255" s="102" customFormat="1" ht="12" customHeight="1">
      <c r="A49" s="96"/>
      <c r="B49" s="103" t="s">
        <v>103</v>
      </c>
      <c r="C49" s="98"/>
      <c r="D49" s="98"/>
      <c r="E49" s="98"/>
      <c r="F49" s="99"/>
      <c r="G49" s="100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1"/>
      <c r="FF49" s="101"/>
      <c r="FG49" s="101"/>
      <c r="FH49" s="101"/>
      <c r="FI49" s="101"/>
      <c r="FJ49" s="101"/>
      <c r="FK49" s="101"/>
      <c r="FL49" s="101"/>
      <c r="FM49" s="101"/>
      <c r="FN49" s="101"/>
      <c r="FO49" s="101"/>
      <c r="FP49" s="101"/>
      <c r="FQ49" s="101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101"/>
      <c r="GG49" s="101"/>
      <c r="GH49" s="101"/>
      <c r="GI49" s="101"/>
      <c r="GJ49" s="101"/>
      <c r="GK49" s="101"/>
      <c r="GL49" s="101"/>
      <c r="GM49" s="101"/>
      <c r="GN49" s="101"/>
      <c r="GO49" s="101"/>
      <c r="GP49" s="101"/>
      <c r="GQ49" s="101"/>
      <c r="GR49" s="101"/>
      <c r="GS49" s="101"/>
      <c r="GT49" s="101"/>
      <c r="GU49" s="101"/>
      <c r="GV49" s="101"/>
      <c r="GW49" s="101"/>
      <c r="GX49" s="101"/>
      <c r="GY49" s="101"/>
      <c r="GZ49" s="101"/>
      <c r="HA49" s="101"/>
      <c r="HB49" s="101"/>
      <c r="HC49" s="101"/>
      <c r="HD49" s="101"/>
      <c r="HE49" s="101"/>
      <c r="HF49" s="101"/>
      <c r="HG49" s="101"/>
      <c r="HH49" s="101"/>
      <c r="HI49" s="101"/>
      <c r="HJ49" s="101"/>
      <c r="HK49" s="101"/>
      <c r="HL49" s="101"/>
      <c r="HM49" s="101"/>
      <c r="HN49" s="101"/>
      <c r="HO49" s="101"/>
      <c r="HP49" s="101"/>
      <c r="HQ49" s="101"/>
      <c r="HR49" s="101"/>
      <c r="HS49" s="101"/>
      <c r="HT49" s="101"/>
      <c r="HU49" s="101"/>
      <c r="HV49" s="101"/>
      <c r="HW49" s="101"/>
      <c r="HX49" s="101"/>
      <c r="HY49" s="101"/>
      <c r="HZ49" s="101"/>
      <c r="IA49" s="101"/>
      <c r="IB49" s="101"/>
      <c r="IC49" s="101"/>
      <c r="ID49" s="101"/>
      <c r="IE49" s="101"/>
      <c r="IF49" s="101"/>
      <c r="IG49" s="101"/>
      <c r="IH49" s="101"/>
      <c r="II49" s="101"/>
      <c r="IJ49" s="101"/>
      <c r="IK49" s="101"/>
      <c r="IL49" s="101"/>
      <c r="IM49" s="101"/>
      <c r="IN49" s="101"/>
      <c r="IO49" s="101"/>
      <c r="IP49" s="101"/>
      <c r="IQ49" s="101"/>
      <c r="IR49" s="101"/>
      <c r="IS49" s="101"/>
      <c r="IT49" s="101"/>
      <c r="IU49" s="101"/>
    </row>
    <row r="50" spans="1:255" s="102" customFormat="1" ht="12" customHeight="1">
      <c r="A50" s="96"/>
      <c r="B50" s="97" t="s">
        <v>104</v>
      </c>
      <c r="C50" s="98" t="s">
        <v>105</v>
      </c>
      <c r="D50" s="98">
        <v>13300</v>
      </c>
      <c r="E50" s="98" t="s">
        <v>59</v>
      </c>
      <c r="F50" s="99">
        <v>200</v>
      </c>
      <c r="G50" s="100">
        <f t="shared" ref="G50:G73" si="4">+D50*F50</f>
        <v>2660000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  <c r="EQ50" s="101"/>
      <c r="ER50" s="101"/>
      <c r="ES50" s="101"/>
      <c r="ET50" s="101"/>
      <c r="EU50" s="101"/>
      <c r="EV50" s="101"/>
      <c r="EW50" s="101"/>
      <c r="EX50" s="101"/>
      <c r="EY50" s="101"/>
      <c r="EZ50" s="101"/>
      <c r="FA50" s="101"/>
      <c r="FB50" s="101"/>
      <c r="FC50" s="101"/>
      <c r="FD50" s="101"/>
      <c r="FE50" s="101"/>
      <c r="FF50" s="101"/>
      <c r="FG50" s="101"/>
      <c r="FH50" s="101"/>
      <c r="FI50" s="101"/>
      <c r="FJ50" s="101"/>
      <c r="FK50" s="101"/>
      <c r="FL50" s="101"/>
      <c r="FM50" s="101"/>
      <c r="FN50" s="101"/>
      <c r="FO50" s="101"/>
      <c r="FP50" s="101"/>
      <c r="FQ50" s="101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101"/>
      <c r="GG50" s="101"/>
      <c r="GH50" s="101"/>
      <c r="GI50" s="101"/>
      <c r="GJ50" s="101"/>
      <c r="GK50" s="101"/>
      <c r="GL50" s="101"/>
      <c r="GM50" s="101"/>
      <c r="GN50" s="101"/>
      <c r="GO50" s="101"/>
      <c r="GP50" s="101"/>
      <c r="GQ50" s="101"/>
      <c r="GR50" s="101"/>
      <c r="GS50" s="101"/>
      <c r="GT50" s="101"/>
      <c r="GU50" s="101"/>
      <c r="GV50" s="101"/>
      <c r="GW50" s="101"/>
      <c r="GX50" s="101"/>
      <c r="GY50" s="101"/>
      <c r="GZ50" s="101"/>
      <c r="HA50" s="101"/>
      <c r="HB50" s="101"/>
      <c r="HC50" s="101"/>
      <c r="HD50" s="101"/>
      <c r="HE50" s="101"/>
      <c r="HF50" s="101"/>
      <c r="HG50" s="101"/>
      <c r="HH50" s="101"/>
      <c r="HI50" s="101"/>
      <c r="HJ50" s="101"/>
      <c r="HK50" s="101"/>
      <c r="HL50" s="101"/>
      <c r="HM50" s="101"/>
      <c r="HN50" s="101"/>
      <c r="HO50" s="101"/>
      <c r="HP50" s="101"/>
      <c r="HQ50" s="101"/>
      <c r="HR50" s="101"/>
      <c r="HS50" s="101"/>
      <c r="HT50" s="101"/>
      <c r="HU50" s="101"/>
      <c r="HV50" s="101"/>
      <c r="HW50" s="101"/>
      <c r="HX50" s="101"/>
      <c r="HY50" s="101"/>
      <c r="HZ50" s="101"/>
      <c r="IA50" s="101"/>
      <c r="IB50" s="101"/>
      <c r="IC50" s="101"/>
      <c r="ID50" s="101"/>
      <c r="IE50" s="101"/>
      <c r="IF50" s="101"/>
      <c r="IG50" s="101"/>
      <c r="IH50" s="101"/>
      <c r="II50" s="101"/>
      <c r="IJ50" s="101"/>
      <c r="IK50" s="101"/>
      <c r="IL50" s="101"/>
      <c r="IM50" s="101"/>
      <c r="IN50" s="101"/>
      <c r="IO50" s="101"/>
      <c r="IP50" s="101"/>
      <c r="IQ50" s="101"/>
      <c r="IR50" s="101"/>
      <c r="IS50" s="101"/>
      <c r="IT50" s="101"/>
      <c r="IU50" s="101"/>
    </row>
    <row r="51" spans="1:255" s="102" customFormat="1" ht="12" customHeight="1">
      <c r="A51" s="96"/>
      <c r="B51" s="103" t="s">
        <v>55</v>
      </c>
      <c r="C51" s="98"/>
      <c r="D51" s="98"/>
      <c r="E51" s="98"/>
      <c r="F51" s="99"/>
      <c r="G51" s="100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GI51" s="101"/>
      <c r="GJ51" s="101"/>
      <c r="GK51" s="101"/>
      <c r="GL51" s="101"/>
      <c r="GM51" s="101"/>
      <c r="GN51" s="101"/>
      <c r="GO51" s="101"/>
      <c r="GP51" s="101"/>
      <c r="GQ51" s="101"/>
      <c r="GR51" s="101"/>
      <c r="GS51" s="101"/>
      <c r="GT51" s="101"/>
      <c r="GU51" s="101"/>
      <c r="GV51" s="101"/>
      <c r="GW51" s="101"/>
      <c r="GX51" s="101"/>
      <c r="GY51" s="101"/>
      <c r="GZ51" s="101"/>
      <c r="HA51" s="101"/>
      <c r="HB51" s="101"/>
      <c r="HC51" s="101"/>
      <c r="HD51" s="101"/>
      <c r="HE51" s="101"/>
      <c r="HF51" s="101"/>
      <c r="HG51" s="101"/>
      <c r="HH51" s="101"/>
      <c r="HI51" s="101"/>
      <c r="HJ51" s="101"/>
      <c r="HK51" s="101"/>
      <c r="HL51" s="101"/>
      <c r="HM51" s="101"/>
      <c r="HN51" s="101"/>
      <c r="HO51" s="101"/>
      <c r="HP51" s="101"/>
      <c r="HQ51" s="101"/>
      <c r="HR51" s="101"/>
      <c r="HS51" s="101"/>
      <c r="HT51" s="101"/>
      <c r="HU51" s="101"/>
      <c r="HV51" s="101"/>
      <c r="HW51" s="101"/>
      <c r="HX51" s="101"/>
      <c r="HY51" s="101"/>
      <c r="HZ51" s="101"/>
      <c r="IA51" s="101"/>
      <c r="IB51" s="101"/>
      <c r="IC51" s="101"/>
      <c r="ID51" s="101"/>
      <c r="IE51" s="101"/>
      <c r="IF51" s="101"/>
      <c r="IG51" s="101"/>
      <c r="IH51" s="101"/>
      <c r="II51" s="101"/>
      <c r="IJ51" s="101"/>
      <c r="IK51" s="101"/>
      <c r="IL51" s="101"/>
      <c r="IM51" s="101"/>
      <c r="IN51" s="101"/>
      <c r="IO51" s="101"/>
      <c r="IP51" s="101"/>
      <c r="IQ51" s="101"/>
      <c r="IR51" s="101"/>
      <c r="IS51" s="101"/>
      <c r="IT51" s="101"/>
      <c r="IU51" s="101"/>
    </row>
    <row r="52" spans="1:255" s="102" customFormat="1" ht="12" customHeight="1">
      <c r="A52" s="96"/>
      <c r="B52" s="97" t="s">
        <v>63</v>
      </c>
      <c r="C52" s="98" t="s">
        <v>49</v>
      </c>
      <c r="D52" s="98">
        <v>500</v>
      </c>
      <c r="E52" s="98" t="s">
        <v>94</v>
      </c>
      <c r="F52" s="99">
        <v>1118</v>
      </c>
      <c r="G52" s="100">
        <f t="shared" si="4"/>
        <v>559000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/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101"/>
      <c r="GG52" s="101"/>
      <c r="GH52" s="101"/>
      <c r="GI52" s="101"/>
      <c r="GJ52" s="101"/>
      <c r="GK52" s="101"/>
      <c r="GL52" s="101"/>
      <c r="GM52" s="101"/>
      <c r="GN52" s="101"/>
      <c r="GO52" s="101"/>
      <c r="GP52" s="101"/>
      <c r="GQ52" s="101"/>
      <c r="GR52" s="101"/>
      <c r="GS52" s="101"/>
      <c r="GT52" s="101"/>
      <c r="GU52" s="101"/>
      <c r="GV52" s="101"/>
      <c r="GW52" s="101"/>
      <c r="GX52" s="101"/>
      <c r="GY52" s="101"/>
      <c r="GZ52" s="101"/>
      <c r="HA52" s="101"/>
      <c r="HB52" s="101"/>
      <c r="HC52" s="101"/>
      <c r="HD52" s="101"/>
      <c r="HE52" s="101"/>
      <c r="HF52" s="101"/>
      <c r="HG52" s="101"/>
      <c r="HH52" s="101"/>
      <c r="HI52" s="101"/>
      <c r="HJ52" s="101"/>
      <c r="HK52" s="101"/>
      <c r="HL52" s="101"/>
      <c r="HM52" s="101"/>
      <c r="HN52" s="101"/>
      <c r="HO52" s="101"/>
      <c r="HP52" s="101"/>
      <c r="HQ52" s="101"/>
      <c r="HR52" s="101"/>
      <c r="HS52" s="101"/>
      <c r="HT52" s="101"/>
      <c r="HU52" s="101"/>
      <c r="HV52" s="101"/>
      <c r="HW52" s="101"/>
      <c r="HX52" s="101"/>
      <c r="HY52" s="101"/>
      <c r="HZ52" s="101"/>
      <c r="IA52" s="101"/>
      <c r="IB52" s="101"/>
      <c r="IC52" s="101"/>
      <c r="ID52" s="101"/>
      <c r="IE52" s="101"/>
      <c r="IF52" s="101"/>
      <c r="IG52" s="101"/>
      <c r="IH52" s="101"/>
      <c r="II52" s="101"/>
      <c r="IJ52" s="101"/>
      <c r="IK52" s="101"/>
      <c r="IL52" s="101"/>
      <c r="IM52" s="101"/>
      <c r="IN52" s="101"/>
      <c r="IO52" s="101"/>
      <c r="IP52" s="101"/>
      <c r="IQ52" s="101"/>
      <c r="IR52" s="101"/>
      <c r="IS52" s="101"/>
      <c r="IT52" s="101"/>
      <c r="IU52" s="101"/>
    </row>
    <row r="53" spans="1:255" s="102" customFormat="1" ht="12" customHeight="1">
      <c r="A53" s="96"/>
      <c r="B53" s="97" t="s">
        <v>56</v>
      </c>
      <c r="C53" s="98" t="s">
        <v>49</v>
      </c>
      <c r="D53" s="98">
        <v>150</v>
      </c>
      <c r="E53" s="98" t="s">
        <v>106</v>
      </c>
      <c r="F53" s="99">
        <v>1038</v>
      </c>
      <c r="G53" s="100">
        <f t="shared" si="4"/>
        <v>155700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101"/>
      <c r="GG53" s="101"/>
      <c r="GH53" s="101"/>
      <c r="GI53" s="101"/>
      <c r="GJ53" s="101"/>
      <c r="GK53" s="101"/>
      <c r="GL53" s="101"/>
      <c r="GM53" s="101"/>
      <c r="GN53" s="101"/>
      <c r="GO53" s="101"/>
      <c r="GP53" s="101"/>
      <c r="GQ53" s="101"/>
      <c r="GR53" s="101"/>
      <c r="GS53" s="101"/>
      <c r="GT53" s="101"/>
      <c r="GU53" s="101"/>
      <c r="GV53" s="101"/>
      <c r="GW53" s="101"/>
      <c r="GX53" s="101"/>
      <c r="GY53" s="101"/>
      <c r="GZ53" s="101"/>
      <c r="HA53" s="101"/>
      <c r="HB53" s="101"/>
      <c r="HC53" s="101"/>
      <c r="HD53" s="101"/>
      <c r="HE53" s="101"/>
      <c r="HF53" s="101"/>
      <c r="HG53" s="101"/>
      <c r="HH53" s="101"/>
      <c r="HI53" s="101"/>
      <c r="HJ53" s="101"/>
      <c r="HK53" s="101"/>
      <c r="HL53" s="101"/>
      <c r="HM53" s="101"/>
      <c r="HN53" s="101"/>
      <c r="HO53" s="101"/>
      <c r="HP53" s="101"/>
      <c r="HQ53" s="101"/>
      <c r="HR53" s="101"/>
      <c r="HS53" s="101"/>
      <c r="HT53" s="101"/>
      <c r="HU53" s="101"/>
      <c r="HV53" s="101"/>
      <c r="HW53" s="101"/>
      <c r="HX53" s="101"/>
      <c r="HY53" s="101"/>
      <c r="HZ53" s="101"/>
      <c r="IA53" s="101"/>
      <c r="IB53" s="101"/>
      <c r="IC53" s="101"/>
      <c r="ID53" s="101"/>
      <c r="IE53" s="101"/>
      <c r="IF53" s="101"/>
      <c r="IG53" s="101"/>
      <c r="IH53" s="101"/>
      <c r="II53" s="101"/>
      <c r="IJ53" s="101"/>
      <c r="IK53" s="101"/>
      <c r="IL53" s="101"/>
      <c r="IM53" s="101"/>
      <c r="IN53" s="101"/>
      <c r="IO53" s="101"/>
      <c r="IP53" s="101"/>
      <c r="IQ53" s="101"/>
      <c r="IR53" s="101"/>
      <c r="IS53" s="101"/>
      <c r="IT53" s="101"/>
      <c r="IU53" s="101"/>
    </row>
    <row r="54" spans="1:255" s="102" customFormat="1" ht="12" customHeight="1">
      <c r="A54" s="96"/>
      <c r="B54" s="97" t="s">
        <v>58</v>
      </c>
      <c r="C54" s="98" t="s">
        <v>49</v>
      </c>
      <c r="D54" s="98">
        <v>400</v>
      </c>
      <c r="E54" s="98" t="s">
        <v>107</v>
      </c>
      <c r="F54" s="99">
        <v>1711.2</v>
      </c>
      <c r="G54" s="100">
        <f t="shared" si="4"/>
        <v>684480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/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1"/>
      <c r="EW54" s="101"/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1"/>
      <c r="FL54" s="101"/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1"/>
      <c r="GA54" s="101"/>
      <c r="GB54" s="101"/>
      <c r="GC54" s="101"/>
      <c r="GD54" s="101"/>
      <c r="GE54" s="101"/>
      <c r="GF54" s="101"/>
      <c r="GG54" s="101"/>
      <c r="GH54" s="101"/>
      <c r="GI54" s="101"/>
      <c r="GJ54" s="101"/>
      <c r="GK54" s="101"/>
      <c r="GL54" s="101"/>
      <c r="GM54" s="101"/>
      <c r="GN54" s="101"/>
      <c r="GO54" s="101"/>
      <c r="GP54" s="101"/>
      <c r="GQ54" s="101"/>
      <c r="GR54" s="101"/>
      <c r="GS54" s="101"/>
      <c r="GT54" s="101"/>
      <c r="GU54" s="101"/>
      <c r="GV54" s="101"/>
      <c r="GW54" s="101"/>
      <c r="GX54" s="101"/>
      <c r="GY54" s="101"/>
      <c r="GZ54" s="101"/>
      <c r="HA54" s="101"/>
      <c r="HB54" s="101"/>
      <c r="HC54" s="101"/>
      <c r="HD54" s="101"/>
      <c r="HE54" s="101"/>
      <c r="HF54" s="101"/>
      <c r="HG54" s="101"/>
      <c r="HH54" s="101"/>
      <c r="HI54" s="101"/>
      <c r="HJ54" s="101"/>
      <c r="HK54" s="101"/>
      <c r="HL54" s="101"/>
      <c r="HM54" s="101"/>
      <c r="HN54" s="101"/>
      <c r="HO54" s="101"/>
      <c r="HP54" s="101"/>
      <c r="HQ54" s="101"/>
      <c r="HR54" s="101"/>
      <c r="HS54" s="101"/>
      <c r="HT54" s="101"/>
      <c r="HU54" s="101"/>
      <c r="HV54" s="101"/>
      <c r="HW54" s="101"/>
      <c r="HX54" s="101"/>
      <c r="HY54" s="101"/>
      <c r="HZ54" s="101"/>
      <c r="IA54" s="101"/>
      <c r="IB54" s="101"/>
      <c r="IC54" s="101"/>
      <c r="ID54" s="101"/>
      <c r="IE54" s="101"/>
      <c r="IF54" s="101"/>
      <c r="IG54" s="101"/>
      <c r="IH54" s="101"/>
      <c r="II54" s="101"/>
      <c r="IJ54" s="101"/>
      <c r="IK54" s="101"/>
      <c r="IL54" s="101"/>
      <c r="IM54" s="101"/>
      <c r="IN54" s="101"/>
      <c r="IO54" s="101"/>
      <c r="IP54" s="101"/>
      <c r="IQ54" s="101"/>
      <c r="IR54" s="101"/>
      <c r="IS54" s="101"/>
      <c r="IT54" s="101"/>
      <c r="IU54" s="101"/>
    </row>
    <row r="55" spans="1:255" s="102" customFormat="1" ht="12" customHeight="1">
      <c r="A55" s="96"/>
      <c r="B55" s="97" t="s">
        <v>57</v>
      </c>
      <c r="C55" s="98" t="s">
        <v>49</v>
      </c>
      <c r="D55" s="98">
        <v>200</v>
      </c>
      <c r="E55" s="98" t="s">
        <v>107</v>
      </c>
      <c r="F55" s="99">
        <v>1566</v>
      </c>
      <c r="G55" s="100">
        <f t="shared" si="4"/>
        <v>313200</v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1"/>
      <c r="DF55" s="101"/>
      <c r="DG55" s="101"/>
      <c r="DH55" s="101"/>
      <c r="DI55" s="101"/>
      <c r="DJ55" s="101"/>
      <c r="DK55" s="101"/>
      <c r="DL55" s="101"/>
      <c r="DM55" s="101"/>
      <c r="DN55" s="101"/>
      <c r="DO55" s="101"/>
      <c r="DP55" s="101"/>
      <c r="DQ55" s="101"/>
      <c r="DR55" s="101"/>
      <c r="DS55" s="101"/>
      <c r="DT55" s="101"/>
      <c r="DU55" s="101"/>
      <c r="DV55" s="101"/>
      <c r="DW55" s="101"/>
      <c r="DX55" s="101"/>
      <c r="DY55" s="101"/>
      <c r="DZ55" s="101"/>
      <c r="EA55" s="101"/>
      <c r="EB55" s="101"/>
      <c r="EC55" s="101"/>
      <c r="ED55" s="101"/>
      <c r="EE55" s="101"/>
      <c r="EF55" s="101"/>
      <c r="EG55" s="101"/>
      <c r="EH55" s="101"/>
      <c r="EI55" s="101"/>
      <c r="EJ55" s="101"/>
      <c r="EK55" s="101"/>
      <c r="EL55" s="101"/>
      <c r="EM55" s="101"/>
      <c r="EN55" s="101"/>
      <c r="EO55" s="101"/>
      <c r="EP55" s="101"/>
      <c r="EQ55" s="101"/>
      <c r="ER55" s="101"/>
      <c r="ES55" s="101"/>
      <c r="ET55" s="101"/>
      <c r="EU55" s="101"/>
      <c r="EV55" s="101"/>
      <c r="EW55" s="101"/>
      <c r="EX55" s="101"/>
      <c r="EY55" s="101"/>
      <c r="EZ55" s="101"/>
      <c r="FA55" s="101"/>
      <c r="FB55" s="101"/>
      <c r="FC55" s="101"/>
      <c r="FD55" s="101"/>
      <c r="FE55" s="101"/>
      <c r="FF55" s="101"/>
      <c r="FG55" s="101"/>
      <c r="FH55" s="101"/>
      <c r="FI55" s="101"/>
      <c r="FJ55" s="101"/>
      <c r="FK55" s="101"/>
      <c r="FL55" s="101"/>
      <c r="FM55" s="101"/>
      <c r="FN55" s="101"/>
      <c r="FO55" s="101"/>
      <c r="FP55" s="101"/>
      <c r="FQ55" s="101"/>
      <c r="FR55" s="101"/>
      <c r="FS55" s="101"/>
      <c r="FT55" s="101"/>
      <c r="FU55" s="101"/>
      <c r="FV55" s="101"/>
      <c r="FW55" s="101"/>
      <c r="FX55" s="101"/>
      <c r="FY55" s="101"/>
      <c r="FZ55" s="101"/>
      <c r="GA55" s="101"/>
      <c r="GB55" s="101"/>
      <c r="GC55" s="101"/>
      <c r="GD55" s="101"/>
      <c r="GE55" s="101"/>
      <c r="GF55" s="101"/>
      <c r="GG55" s="101"/>
      <c r="GH55" s="101"/>
      <c r="GI55" s="101"/>
      <c r="GJ55" s="101"/>
      <c r="GK55" s="101"/>
      <c r="GL55" s="101"/>
      <c r="GM55" s="101"/>
      <c r="GN55" s="101"/>
      <c r="GO55" s="101"/>
      <c r="GP55" s="101"/>
      <c r="GQ55" s="101"/>
      <c r="GR55" s="101"/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1"/>
      <c r="HG55" s="101"/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1"/>
      <c r="HV55" s="101"/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1"/>
      <c r="IK55" s="101"/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</row>
    <row r="56" spans="1:255" s="102" customFormat="1" ht="12" customHeight="1">
      <c r="A56" s="96"/>
      <c r="B56" s="97" t="s">
        <v>108</v>
      </c>
      <c r="C56" s="98" t="s">
        <v>109</v>
      </c>
      <c r="D56" s="98">
        <v>20</v>
      </c>
      <c r="E56" s="98" t="s">
        <v>94</v>
      </c>
      <c r="F56" s="99">
        <v>16900</v>
      </c>
      <c r="G56" s="100">
        <f t="shared" si="4"/>
        <v>338000</v>
      </c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101"/>
      <c r="DT56" s="101"/>
      <c r="DU56" s="101"/>
      <c r="DV56" s="101"/>
      <c r="DW56" s="101"/>
      <c r="DX56" s="101"/>
      <c r="DY56" s="101"/>
      <c r="DZ56" s="101"/>
      <c r="EA56" s="101"/>
      <c r="EB56" s="101"/>
      <c r="EC56" s="101"/>
      <c r="ED56" s="101"/>
      <c r="EE56" s="101"/>
      <c r="EF56" s="101"/>
      <c r="EG56" s="101"/>
      <c r="EH56" s="101"/>
      <c r="EI56" s="101"/>
      <c r="EJ56" s="101"/>
      <c r="EK56" s="101"/>
      <c r="EL56" s="101"/>
      <c r="EM56" s="101"/>
      <c r="EN56" s="101"/>
      <c r="EO56" s="101"/>
      <c r="EP56" s="101"/>
      <c r="EQ56" s="101"/>
      <c r="ER56" s="101"/>
      <c r="ES56" s="101"/>
      <c r="ET56" s="101"/>
      <c r="EU56" s="101"/>
      <c r="EV56" s="101"/>
      <c r="EW56" s="101"/>
      <c r="EX56" s="101"/>
      <c r="EY56" s="101"/>
      <c r="EZ56" s="101"/>
      <c r="FA56" s="101"/>
      <c r="FB56" s="101"/>
      <c r="FC56" s="101"/>
      <c r="FD56" s="101"/>
      <c r="FE56" s="101"/>
      <c r="FF56" s="101"/>
      <c r="FG56" s="101"/>
      <c r="FH56" s="101"/>
      <c r="FI56" s="101"/>
      <c r="FJ56" s="101"/>
      <c r="FK56" s="101"/>
      <c r="FL56" s="101"/>
      <c r="FM56" s="101"/>
      <c r="FN56" s="101"/>
      <c r="FO56" s="101"/>
      <c r="FP56" s="101"/>
      <c r="FQ56" s="101"/>
      <c r="FR56" s="101"/>
      <c r="FS56" s="101"/>
      <c r="FT56" s="101"/>
      <c r="FU56" s="101"/>
      <c r="FV56" s="101"/>
      <c r="FW56" s="101"/>
      <c r="FX56" s="101"/>
      <c r="FY56" s="101"/>
      <c r="FZ56" s="101"/>
      <c r="GA56" s="101"/>
      <c r="GB56" s="101"/>
      <c r="GC56" s="101"/>
      <c r="GD56" s="101"/>
      <c r="GE56" s="101"/>
      <c r="GF56" s="101"/>
      <c r="GG56" s="101"/>
      <c r="GH56" s="101"/>
      <c r="GI56" s="101"/>
      <c r="GJ56" s="101"/>
      <c r="GK56" s="101"/>
      <c r="GL56" s="101"/>
      <c r="GM56" s="101"/>
      <c r="GN56" s="101"/>
      <c r="GO56" s="101"/>
      <c r="GP56" s="101"/>
      <c r="GQ56" s="101"/>
      <c r="GR56" s="101"/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1"/>
      <c r="HG56" s="101"/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1"/>
      <c r="HV56" s="101"/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1"/>
      <c r="IK56" s="101"/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</row>
    <row r="57" spans="1:255" s="102" customFormat="1" ht="12" customHeight="1">
      <c r="A57" s="96"/>
      <c r="B57" s="97" t="s">
        <v>110</v>
      </c>
      <c r="C57" s="98" t="s">
        <v>109</v>
      </c>
      <c r="D57" s="98">
        <v>5</v>
      </c>
      <c r="E57" s="98" t="s">
        <v>94</v>
      </c>
      <c r="F57" s="99">
        <v>12480</v>
      </c>
      <c r="G57" s="100">
        <f t="shared" si="4"/>
        <v>62400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GI57" s="101"/>
      <c r="GJ57" s="101"/>
      <c r="GK57" s="101"/>
      <c r="GL57" s="101"/>
      <c r="GM57" s="101"/>
      <c r="GN57" s="101"/>
      <c r="GO57" s="101"/>
      <c r="GP57" s="101"/>
      <c r="GQ57" s="101"/>
      <c r="GR57" s="101"/>
      <c r="GS57" s="101"/>
      <c r="GT57" s="101"/>
      <c r="GU57" s="101"/>
      <c r="GV57" s="101"/>
      <c r="GW57" s="101"/>
      <c r="GX57" s="101"/>
      <c r="GY57" s="101"/>
      <c r="GZ57" s="101"/>
      <c r="HA57" s="101"/>
      <c r="HB57" s="101"/>
      <c r="HC57" s="101"/>
      <c r="HD57" s="101"/>
      <c r="HE57" s="101"/>
      <c r="HF57" s="101"/>
      <c r="HG57" s="101"/>
      <c r="HH57" s="101"/>
      <c r="HI57" s="101"/>
      <c r="HJ57" s="101"/>
      <c r="HK57" s="101"/>
      <c r="HL57" s="101"/>
      <c r="HM57" s="101"/>
      <c r="HN57" s="101"/>
      <c r="HO57" s="101"/>
      <c r="HP57" s="101"/>
      <c r="HQ57" s="101"/>
      <c r="HR57" s="101"/>
      <c r="HS57" s="101"/>
      <c r="HT57" s="101"/>
      <c r="HU57" s="101"/>
      <c r="HV57" s="101"/>
      <c r="HW57" s="101"/>
      <c r="HX57" s="101"/>
      <c r="HY57" s="101"/>
      <c r="HZ57" s="101"/>
      <c r="IA57" s="101"/>
      <c r="IB57" s="101"/>
      <c r="IC57" s="101"/>
      <c r="ID57" s="101"/>
      <c r="IE57" s="101"/>
      <c r="IF57" s="101"/>
      <c r="IG57" s="101"/>
      <c r="IH57" s="101"/>
      <c r="II57" s="101"/>
      <c r="IJ57" s="101"/>
      <c r="IK57" s="101"/>
      <c r="IL57" s="101"/>
      <c r="IM57" s="101"/>
      <c r="IN57" s="101"/>
      <c r="IO57" s="101"/>
      <c r="IP57" s="101"/>
      <c r="IQ57" s="101"/>
      <c r="IR57" s="101"/>
      <c r="IS57" s="101"/>
      <c r="IT57" s="101"/>
      <c r="IU57" s="101"/>
    </row>
    <row r="58" spans="1:255" s="102" customFormat="1" ht="12" customHeight="1">
      <c r="A58" s="96"/>
      <c r="B58" s="103" t="s">
        <v>61</v>
      </c>
      <c r="C58" s="98" t="s">
        <v>111</v>
      </c>
      <c r="D58" s="98"/>
      <c r="E58" s="98"/>
      <c r="F58" s="99"/>
      <c r="G58" s="100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101"/>
      <c r="GK58" s="101"/>
      <c r="GL58" s="101"/>
      <c r="GM58" s="101"/>
      <c r="GN58" s="101"/>
      <c r="GO58" s="101"/>
      <c r="GP58" s="101"/>
      <c r="GQ58" s="101"/>
      <c r="GR58" s="101"/>
      <c r="GS58" s="101"/>
      <c r="GT58" s="101"/>
      <c r="GU58" s="101"/>
      <c r="GV58" s="101"/>
      <c r="GW58" s="101"/>
      <c r="GX58" s="101"/>
      <c r="GY58" s="101"/>
      <c r="GZ58" s="101"/>
      <c r="HA58" s="101"/>
      <c r="HB58" s="101"/>
      <c r="HC58" s="101"/>
      <c r="HD58" s="101"/>
      <c r="HE58" s="101"/>
      <c r="HF58" s="101"/>
      <c r="HG58" s="101"/>
      <c r="HH58" s="101"/>
      <c r="HI58" s="101"/>
      <c r="HJ58" s="101"/>
      <c r="HK58" s="101"/>
      <c r="HL58" s="101"/>
      <c r="HM58" s="101"/>
      <c r="HN58" s="101"/>
      <c r="HO58" s="101"/>
      <c r="HP58" s="101"/>
      <c r="HQ58" s="101"/>
      <c r="HR58" s="101"/>
      <c r="HS58" s="101"/>
      <c r="HT58" s="101"/>
      <c r="HU58" s="101"/>
      <c r="HV58" s="101"/>
      <c r="HW58" s="101"/>
      <c r="HX58" s="101"/>
      <c r="HY58" s="101"/>
      <c r="HZ58" s="101"/>
      <c r="IA58" s="101"/>
      <c r="IB58" s="101"/>
      <c r="IC58" s="101"/>
      <c r="ID58" s="101"/>
      <c r="IE58" s="101"/>
      <c r="IF58" s="101"/>
      <c r="IG58" s="101"/>
      <c r="IH58" s="101"/>
      <c r="II58" s="101"/>
      <c r="IJ58" s="101"/>
      <c r="IK58" s="101"/>
      <c r="IL58" s="101"/>
      <c r="IM58" s="101"/>
      <c r="IN58" s="101"/>
      <c r="IO58" s="101"/>
      <c r="IP58" s="101"/>
      <c r="IQ58" s="101"/>
      <c r="IR58" s="101"/>
      <c r="IS58" s="101"/>
      <c r="IT58" s="101"/>
      <c r="IU58" s="101"/>
    </row>
    <row r="59" spans="1:255" s="102" customFormat="1" ht="12" customHeight="1">
      <c r="A59" s="96"/>
      <c r="B59" s="97" t="s">
        <v>112</v>
      </c>
      <c r="C59" s="98" t="s">
        <v>49</v>
      </c>
      <c r="D59" s="98">
        <v>2</v>
      </c>
      <c r="E59" s="98" t="s">
        <v>106</v>
      </c>
      <c r="F59" s="99">
        <v>67910</v>
      </c>
      <c r="G59" s="100">
        <f t="shared" si="4"/>
        <v>135820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GI59" s="101"/>
      <c r="GJ59" s="101"/>
      <c r="GK59" s="101"/>
      <c r="GL59" s="101"/>
      <c r="GM59" s="101"/>
      <c r="GN59" s="101"/>
      <c r="GO59" s="101"/>
      <c r="GP59" s="101"/>
      <c r="GQ59" s="101"/>
      <c r="GR59" s="101"/>
      <c r="GS59" s="101"/>
      <c r="GT59" s="101"/>
      <c r="GU59" s="101"/>
      <c r="GV59" s="101"/>
      <c r="GW59" s="101"/>
      <c r="GX59" s="101"/>
      <c r="GY59" s="101"/>
      <c r="GZ59" s="101"/>
      <c r="HA59" s="101"/>
      <c r="HB59" s="101"/>
      <c r="HC59" s="101"/>
      <c r="HD59" s="101"/>
      <c r="HE59" s="101"/>
      <c r="HF59" s="101"/>
      <c r="HG59" s="101"/>
      <c r="HH59" s="101"/>
      <c r="HI59" s="101"/>
      <c r="HJ59" s="101"/>
      <c r="HK59" s="101"/>
      <c r="HL59" s="101"/>
      <c r="HM59" s="101"/>
      <c r="HN59" s="101"/>
      <c r="HO59" s="101"/>
      <c r="HP59" s="101"/>
      <c r="HQ59" s="101"/>
      <c r="HR59" s="101"/>
      <c r="HS59" s="101"/>
      <c r="HT59" s="101"/>
      <c r="HU59" s="101"/>
      <c r="HV59" s="101"/>
      <c r="HW59" s="101"/>
      <c r="HX59" s="101"/>
      <c r="HY59" s="101"/>
      <c r="HZ59" s="101"/>
      <c r="IA59" s="101"/>
      <c r="IB59" s="101"/>
      <c r="IC59" s="101"/>
      <c r="ID59" s="101"/>
      <c r="IE59" s="101"/>
      <c r="IF59" s="101"/>
      <c r="IG59" s="101"/>
      <c r="IH59" s="101"/>
      <c r="II59" s="101"/>
      <c r="IJ59" s="101"/>
      <c r="IK59" s="101"/>
      <c r="IL59" s="101"/>
      <c r="IM59" s="101"/>
      <c r="IN59" s="101"/>
      <c r="IO59" s="101"/>
      <c r="IP59" s="101"/>
      <c r="IQ59" s="101"/>
      <c r="IR59" s="101"/>
      <c r="IS59" s="101"/>
      <c r="IT59" s="101"/>
      <c r="IU59" s="101"/>
    </row>
    <row r="60" spans="1:255" s="102" customFormat="1" ht="12" customHeight="1">
      <c r="A60" s="96"/>
      <c r="B60" s="97" t="s">
        <v>113</v>
      </c>
      <c r="C60" s="98" t="s">
        <v>109</v>
      </c>
      <c r="D60" s="98">
        <v>1</v>
      </c>
      <c r="E60" s="98" t="s">
        <v>114</v>
      </c>
      <c r="F60" s="99">
        <v>86690</v>
      </c>
      <c r="G60" s="100">
        <f t="shared" si="4"/>
        <v>86690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</row>
    <row r="61" spans="1:255" s="102" customFormat="1" ht="12" customHeight="1">
      <c r="A61" s="96"/>
      <c r="B61" s="97" t="s">
        <v>115</v>
      </c>
      <c r="C61" s="98" t="s">
        <v>109</v>
      </c>
      <c r="D61" s="98">
        <v>1</v>
      </c>
      <c r="E61" s="98" t="s">
        <v>66</v>
      </c>
      <c r="F61" s="99">
        <v>111340</v>
      </c>
      <c r="G61" s="100">
        <f t="shared" si="4"/>
        <v>111340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</row>
    <row r="62" spans="1:255" s="102" customFormat="1" ht="12" customHeight="1">
      <c r="A62" s="96"/>
      <c r="B62" s="97" t="s">
        <v>116</v>
      </c>
      <c r="C62" s="98" t="s">
        <v>49</v>
      </c>
      <c r="D62" s="98">
        <v>3</v>
      </c>
      <c r="E62" s="98" t="s">
        <v>117</v>
      </c>
      <c r="F62" s="99">
        <v>46090</v>
      </c>
      <c r="G62" s="100">
        <f t="shared" si="4"/>
        <v>138270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101"/>
      <c r="DW62" s="101"/>
      <c r="DX62" s="101"/>
      <c r="DY62" s="101"/>
      <c r="DZ62" s="101"/>
      <c r="EA62" s="101"/>
      <c r="EB62" s="101"/>
      <c r="EC62" s="101"/>
      <c r="ED62" s="101"/>
      <c r="EE62" s="101"/>
      <c r="EF62" s="101"/>
      <c r="EG62" s="101"/>
      <c r="EH62" s="101"/>
      <c r="EI62" s="101"/>
      <c r="EJ62" s="101"/>
      <c r="EK62" s="101"/>
      <c r="EL62" s="101"/>
      <c r="EM62" s="101"/>
      <c r="EN62" s="101"/>
      <c r="EO62" s="101"/>
      <c r="EP62" s="101"/>
      <c r="EQ62" s="101"/>
      <c r="ER62" s="101"/>
      <c r="ES62" s="101"/>
      <c r="ET62" s="101"/>
      <c r="EU62" s="101"/>
      <c r="EV62" s="101"/>
      <c r="EW62" s="101"/>
      <c r="EX62" s="101"/>
      <c r="EY62" s="101"/>
      <c r="EZ62" s="101"/>
      <c r="FA62" s="101"/>
      <c r="FB62" s="101"/>
      <c r="FC62" s="101"/>
      <c r="FD62" s="101"/>
      <c r="FE62" s="101"/>
      <c r="FF62" s="101"/>
      <c r="FG62" s="101"/>
      <c r="FH62" s="101"/>
      <c r="FI62" s="101"/>
      <c r="FJ62" s="101"/>
      <c r="FK62" s="101"/>
      <c r="FL62" s="101"/>
      <c r="FM62" s="101"/>
      <c r="FN62" s="101"/>
      <c r="FO62" s="101"/>
      <c r="FP62" s="101"/>
      <c r="FQ62" s="101"/>
      <c r="FR62" s="101"/>
      <c r="FS62" s="101"/>
      <c r="FT62" s="101"/>
      <c r="FU62" s="101"/>
      <c r="FV62" s="101"/>
      <c r="FW62" s="101"/>
      <c r="FX62" s="101"/>
      <c r="FY62" s="101"/>
      <c r="FZ62" s="101"/>
      <c r="GA62" s="101"/>
      <c r="GB62" s="101"/>
      <c r="GC62" s="101"/>
      <c r="GD62" s="101"/>
      <c r="GE62" s="101"/>
      <c r="GF62" s="101"/>
      <c r="GG62" s="101"/>
      <c r="GH62" s="101"/>
      <c r="GI62" s="101"/>
      <c r="GJ62" s="101"/>
      <c r="GK62" s="101"/>
      <c r="GL62" s="101"/>
      <c r="GM62" s="101"/>
      <c r="GN62" s="101"/>
      <c r="GO62" s="101"/>
      <c r="GP62" s="101"/>
      <c r="GQ62" s="101"/>
      <c r="GR62" s="101"/>
      <c r="GS62" s="101"/>
      <c r="GT62" s="101"/>
      <c r="GU62" s="101"/>
      <c r="GV62" s="101"/>
      <c r="GW62" s="101"/>
      <c r="GX62" s="101"/>
      <c r="GY62" s="101"/>
      <c r="GZ62" s="101"/>
      <c r="HA62" s="101"/>
      <c r="HB62" s="101"/>
      <c r="HC62" s="101"/>
      <c r="HD62" s="101"/>
      <c r="HE62" s="101"/>
      <c r="HF62" s="101"/>
      <c r="HG62" s="101"/>
      <c r="HH62" s="101"/>
      <c r="HI62" s="101"/>
      <c r="HJ62" s="101"/>
      <c r="HK62" s="101"/>
      <c r="HL62" s="101"/>
      <c r="HM62" s="101"/>
      <c r="HN62" s="101"/>
      <c r="HO62" s="101"/>
      <c r="HP62" s="101"/>
      <c r="HQ62" s="101"/>
      <c r="HR62" s="101"/>
      <c r="HS62" s="101"/>
      <c r="HT62" s="101"/>
      <c r="HU62" s="101"/>
      <c r="HV62" s="101"/>
      <c r="HW62" s="101"/>
      <c r="HX62" s="101"/>
      <c r="HY62" s="101"/>
      <c r="HZ62" s="101"/>
      <c r="IA62" s="101"/>
      <c r="IB62" s="101"/>
      <c r="IC62" s="101"/>
      <c r="ID62" s="101"/>
      <c r="IE62" s="101"/>
      <c r="IF62" s="101"/>
      <c r="IG62" s="101"/>
      <c r="IH62" s="101"/>
      <c r="II62" s="101"/>
      <c r="IJ62" s="101"/>
      <c r="IK62" s="101"/>
      <c r="IL62" s="101"/>
      <c r="IM62" s="101"/>
      <c r="IN62" s="101"/>
      <c r="IO62" s="101"/>
      <c r="IP62" s="101"/>
      <c r="IQ62" s="101"/>
      <c r="IR62" s="101"/>
      <c r="IS62" s="101"/>
      <c r="IT62" s="101"/>
      <c r="IU62" s="101"/>
    </row>
    <row r="63" spans="1:255" s="102" customFormat="1" ht="12" customHeight="1">
      <c r="A63" s="96"/>
      <c r="B63" s="103" t="s">
        <v>60</v>
      </c>
      <c r="C63" s="98"/>
      <c r="D63" s="98"/>
      <c r="E63" s="98"/>
      <c r="F63" s="99"/>
      <c r="G63" s="100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</row>
    <row r="64" spans="1:255" s="102" customFormat="1" ht="12" customHeight="1">
      <c r="A64" s="96"/>
      <c r="B64" s="97" t="s">
        <v>118</v>
      </c>
      <c r="C64" s="98" t="s">
        <v>109</v>
      </c>
      <c r="D64" s="98">
        <v>10</v>
      </c>
      <c r="E64" s="98" t="s">
        <v>119</v>
      </c>
      <c r="F64" s="99">
        <v>16505</v>
      </c>
      <c r="G64" s="100">
        <f t="shared" si="4"/>
        <v>165050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101"/>
      <c r="DW64" s="101"/>
      <c r="DX64" s="101"/>
      <c r="DY64" s="101"/>
      <c r="DZ64" s="101"/>
      <c r="EA64" s="101"/>
      <c r="EB64" s="101"/>
      <c r="EC64" s="101"/>
      <c r="ED64" s="101"/>
      <c r="EE64" s="101"/>
      <c r="EF64" s="101"/>
      <c r="EG64" s="101"/>
      <c r="EH64" s="101"/>
      <c r="EI64" s="101"/>
      <c r="EJ64" s="101"/>
      <c r="EK64" s="101"/>
      <c r="EL64" s="101"/>
      <c r="EM64" s="101"/>
      <c r="EN64" s="101"/>
      <c r="EO64" s="101"/>
      <c r="EP64" s="101"/>
      <c r="EQ64" s="101"/>
      <c r="ER64" s="101"/>
      <c r="ES64" s="101"/>
      <c r="ET64" s="101"/>
      <c r="EU64" s="101"/>
      <c r="EV64" s="101"/>
      <c r="EW64" s="101"/>
      <c r="EX64" s="101"/>
      <c r="EY64" s="101"/>
      <c r="EZ64" s="101"/>
      <c r="FA64" s="101"/>
      <c r="FB64" s="101"/>
      <c r="FC64" s="101"/>
      <c r="FD64" s="101"/>
      <c r="FE64" s="101"/>
      <c r="FF64" s="101"/>
      <c r="FG64" s="101"/>
      <c r="FH64" s="101"/>
      <c r="FI64" s="101"/>
      <c r="FJ64" s="101"/>
      <c r="FK64" s="101"/>
      <c r="FL64" s="101"/>
      <c r="FM64" s="101"/>
      <c r="FN64" s="101"/>
      <c r="FO64" s="101"/>
      <c r="FP64" s="101"/>
      <c r="FQ64" s="101"/>
      <c r="FR64" s="101"/>
      <c r="FS64" s="101"/>
      <c r="FT64" s="101"/>
      <c r="FU64" s="101"/>
      <c r="FV64" s="101"/>
      <c r="FW64" s="101"/>
      <c r="FX64" s="101"/>
      <c r="FY64" s="101"/>
      <c r="FZ64" s="101"/>
      <c r="GA64" s="101"/>
      <c r="GB64" s="101"/>
      <c r="GC64" s="101"/>
      <c r="GD64" s="101"/>
      <c r="GE64" s="101"/>
      <c r="GF64" s="101"/>
      <c r="GG64" s="101"/>
      <c r="GH64" s="101"/>
      <c r="GI64" s="101"/>
      <c r="GJ64" s="101"/>
      <c r="GK64" s="101"/>
      <c r="GL64" s="101"/>
      <c r="GM64" s="101"/>
      <c r="GN64" s="101"/>
      <c r="GO64" s="101"/>
      <c r="GP64" s="101"/>
      <c r="GQ64" s="101"/>
      <c r="GR64" s="101"/>
      <c r="GS64" s="101"/>
      <c r="GT64" s="101"/>
      <c r="GU64" s="101"/>
      <c r="GV64" s="101"/>
      <c r="GW64" s="101"/>
      <c r="GX64" s="101"/>
      <c r="GY64" s="101"/>
      <c r="GZ64" s="101"/>
      <c r="HA64" s="101"/>
      <c r="HB64" s="101"/>
      <c r="HC64" s="101"/>
      <c r="HD64" s="101"/>
      <c r="HE64" s="101"/>
      <c r="HF64" s="101"/>
      <c r="HG64" s="101"/>
      <c r="HH64" s="101"/>
      <c r="HI64" s="101"/>
      <c r="HJ64" s="101"/>
      <c r="HK64" s="101"/>
      <c r="HL64" s="101"/>
      <c r="HM64" s="101"/>
      <c r="HN64" s="101"/>
      <c r="HO64" s="101"/>
      <c r="HP64" s="101"/>
      <c r="HQ64" s="101"/>
      <c r="HR64" s="101"/>
      <c r="HS64" s="101"/>
      <c r="HT64" s="101"/>
      <c r="HU64" s="101"/>
      <c r="HV64" s="101"/>
      <c r="HW64" s="101"/>
      <c r="HX64" s="101"/>
      <c r="HY64" s="101"/>
      <c r="HZ64" s="101"/>
      <c r="IA64" s="101"/>
      <c r="IB64" s="101"/>
      <c r="IC64" s="101"/>
      <c r="ID64" s="101"/>
      <c r="IE64" s="101"/>
      <c r="IF64" s="101"/>
      <c r="IG64" s="101"/>
      <c r="IH64" s="101"/>
      <c r="II64" s="101"/>
      <c r="IJ64" s="101"/>
      <c r="IK64" s="101"/>
      <c r="IL64" s="101"/>
      <c r="IM64" s="101"/>
      <c r="IN64" s="101"/>
      <c r="IO64" s="101"/>
      <c r="IP64" s="101"/>
      <c r="IQ64" s="101"/>
      <c r="IR64" s="101"/>
      <c r="IS64" s="101"/>
      <c r="IT64" s="101"/>
      <c r="IU64" s="101"/>
    </row>
    <row r="65" spans="1:255" s="102" customFormat="1" ht="12" customHeight="1">
      <c r="A65" s="96"/>
      <c r="B65" s="97" t="s">
        <v>120</v>
      </c>
      <c r="C65" s="98" t="s">
        <v>49</v>
      </c>
      <c r="D65" s="98">
        <v>1</v>
      </c>
      <c r="E65" s="98" t="s">
        <v>62</v>
      </c>
      <c r="F65" s="99">
        <v>30310</v>
      </c>
      <c r="G65" s="100">
        <f t="shared" si="4"/>
        <v>30310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  <c r="EN65" s="101"/>
      <c r="EO65" s="101"/>
      <c r="EP65" s="101"/>
      <c r="EQ65" s="101"/>
      <c r="ER65" s="101"/>
      <c r="ES65" s="101"/>
      <c r="ET65" s="101"/>
      <c r="EU65" s="101"/>
      <c r="EV65" s="101"/>
      <c r="EW65" s="101"/>
      <c r="EX65" s="101"/>
      <c r="EY65" s="101"/>
      <c r="EZ65" s="101"/>
      <c r="FA65" s="101"/>
      <c r="FB65" s="101"/>
      <c r="FC65" s="101"/>
      <c r="FD65" s="101"/>
      <c r="FE65" s="101"/>
      <c r="FF65" s="101"/>
      <c r="FG65" s="101"/>
      <c r="FH65" s="101"/>
      <c r="FI65" s="101"/>
      <c r="FJ65" s="101"/>
      <c r="FK65" s="101"/>
      <c r="FL65" s="101"/>
      <c r="FM65" s="101"/>
      <c r="FN65" s="101"/>
      <c r="FO65" s="101"/>
      <c r="FP65" s="101"/>
      <c r="FQ65" s="101"/>
      <c r="FR65" s="101"/>
      <c r="FS65" s="101"/>
      <c r="FT65" s="101"/>
      <c r="FU65" s="101"/>
      <c r="FV65" s="101"/>
      <c r="FW65" s="101"/>
      <c r="FX65" s="101"/>
      <c r="FY65" s="101"/>
      <c r="FZ65" s="101"/>
      <c r="GA65" s="101"/>
      <c r="GB65" s="101"/>
      <c r="GC65" s="101"/>
      <c r="GD65" s="101"/>
      <c r="GE65" s="101"/>
      <c r="GF65" s="101"/>
      <c r="GG65" s="101"/>
      <c r="GH65" s="101"/>
      <c r="GI65" s="101"/>
      <c r="GJ65" s="101"/>
      <c r="GK65" s="101"/>
      <c r="GL65" s="101"/>
      <c r="GM65" s="101"/>
      <c r="GN65" s="101"/>
      <c r="GO65" s="101"/>
      <c r="GP65" s="101"/>
      <c r="GQ65" s="101"/>
      <c r="GR65" s="101"/>
      <c r="GS65" s="101"/>
      <c r="GT65" s="101"/>
      <c r="GU65" s="101"/>
      <c r="GV65" s="101"/>
      <c r="GW65" s="101"/>
      <c r="GX65" s="101"/>
      <c r="GY65" s="101"/>
      <c r="GZ65" s="101"/>
      <c r="HA65" s="101"/>
      <c r="HB65" s="101"/>
      <c r="HC65" s="101"/>
      <c r="HD65" s="101"/>
      <c r="HE65" s="101"/>
      <c r="HF65" s="101"/>
      <c r="HG65" s="101"/>
      <c r="HH65" s="101"/>
      <c r="HI65" s="101"/>
      <c r="HJ65" s="101"/>
      <c r="HK65" s="101"/>
      <c r="HL65" s="101"/>
      <c r="HM65" s="101"/>
      <c r="HN65" s="101"/>
      <c r="HO65" s="101"/>
      <c r="HP65" s="101"/>
      <c r="HQ65" s="101"/>
      <c r="HR65" s="101"/>
      <c r="HS65" s="101"/>
      <c r="HT65" s="101"/>
      <c r="HU65" s="101"/>
      <c r="HV65" s="101"/>
      <c r="HW65" s="101"/>
      <c r="HX65" s="101"/>
      <c r="HY65" s="101"/>
      <c r="HZ65" s="101"/>
      <c r="IA65" s="101"/>
      <c r="IB65" s="101"/>
      <c r="IC65" s="101"/>
      <c r="ID65" s="101"/>
      <c r="IE65" s="101"/>
      <c r="IF65" s="101"/>
      <c r="IG65" s="101"/>
      <c r="IH65" s="101"/>
      <c r="II65" s="101"/>
      <c r="IJ65" s="101"/>
      <c r="IK65" s="101"/>
      <c r="IL65" s="101"/>
      <c r="IM65" s="101"/>
      <c r="IN65" s="101"/>
      <c r="IO65" s="101"/>
      <c r="IP65" s="101"/>
      <c r="IQ65" s="101"/>
      <c r="IR65" s="101"/>
      <c r="IS65" s="101"/>
      <c r="IT65" s="101"/>
      <c r="IU65" s="101"/>
    </row>
    <row r="66" spans="1:255" s="102" customFormat="1" ht="12" customHeight="1">
      <c r="A66" s="96"/>
      <c r="B66" s="97" t="s">
        <v>121</v>
      </c>
      <c r="C66" s="98" t="s">
        <v>49</v>
      </c>
      <c r="D66" s="98">
        <v>1</v>
      </c>
      <c r="E66" s="98" t="s">
        <v>66</v>
      </c>
      <c r="F66" s="99">
        <v>125980</v>
      </c>
      <c r="G66" s="100">
        <f t="shared" si="4"/>
        <v>125980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1"/>
      <c r="FF66" s="101"/>
      <c r="FG66" s="101"/>
      <c r="FH66" s="101"/>
      <c r="FI66" s="101"/>
      <c r="FJ66" s="101"/>
      <c r="FK66" s="101"/>
      <c r="FL66" s="101"/>
      <c r="FM66" s="101"/>
      <c r="FN66" s="101"/>
      <c r="FO66" s="101"/>
      <c r="FP66" s="101"/>
      <c r="FQ66" s="101"/>
      <c r="FR66" s="101"/>
      <c r="FS66" s="101"/>
      <c r="FT66" s="101"/>
      <c r="FU66" s="101"/>
      <c r="FV66" s="101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</row>
    <row r="67" spans="1:255" s="102" customFormat="1" ht="12" customHeight="1">
      <c r="A67" s="96"/>
      <c r="B67" s="97" t="s">
        <v>65</v>
      </c>
      <c r="C67" s="98" t="s">
        <v>49</v>
      </c>
      <c r="D67" s="98">
        <v>0.5</v>
      </c>
      <c r="E67" s="98" t="s">
        <v>66</v>
      </c>
      <c r="F67" s="99">
        <v>76560</v>
      </c>
      <c r="G67" s="100">
        <f t="shared" si="4"/>
        <v>38280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1"/>
      <c r="FF67" s="101"/>
      <c r="FG67" s="101"/>
      <c r="FH67" s="101"/>
      <c r="FI67" s="101"/>
      <c r="FJ67" s="101"/>
      <c r="FK67" s="101"/>
      <c r="FL67" s="101"/>
      <c r="FM67" s="101"/>
      <c r="FN67" s="101"/>
      <c r="FO67" s="101"/>
      <c r="FP67" s="101"/>
      <c r="FQ67" s="101"/>
      <c r="FR67" s="101"/>
      <c r="FS67" s="101"/>
      <c r="FT67" s="101"/>
      <c r="FU67" s="101"/>
      <c r="FV67" s="101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</row>
    <row r="68" spans="1:255" s="102" customFormat="1" ht="12" customHeight="1">
      <c r="A68" s="96"/>
      <c r="B68" s="97" t="s">
        <v>122</v>
      </c>
      <c r="C68" s="98" t="s">
        <v>109</v>
      </c>
      <c r="D68" s="98">
        <v>3</v>
      </c>
      <c r="E68" s="98" t="s">
        <v>66</v>
      </c>
      <c r="F68" s="99">
        <v>24800</v>
      </c>
      <c r="G68" s="100">
        <f t="shared" si="4"/>
        <v>74400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</row>
    <row r="69" spans="1:255" s="102" customFormat="1" ht="12" customHeight="1">
      <c r="A69" s="96"/>
      <c r="B69" s="103" t="s">
        <v>123</v>
      </c>
      <c r="C69" s="98"/>
      <c r="D69" s="98"/>
      <c r="E69" s="98"/>
      <c r="F69" s="99"/>
      <c r="G69" s="100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</row>
    <row r="70" spans="1:255" s="102" customFormat="1" ht="12" customHeight="1">
      <c r="A70" s="96"/>
      <c r="B70" s="97" t="s">
        <v>124</v>
      </c>
      <c r="C70" s="98" t="s">
        <v>109</v>
      </c>
      <c r="D70" s="98">
        <v>2</v>
      </c>
      <c r="E70" s="98" t="s">
        <v>125</v>
      </c>
      <c r="F70" s="99">
        <v>37530</v>
      </c>
      <c r="G70" s="100">
        <f t="shared" si="4"/>
        <v>75060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1"/>
      <c r="FF70" s="101"/>
      <c r="FG70" s="101"/>
      <c r="FH70" s="101"/>
      <c r="FI70" s="101"/>
      <c r="FJ70" s="101"/>
      <c r="FK70" s="101"/>
      <c r="FL70" s="101"/>
      <c r="FM70" s="101"/>
      <c r="FN70" s="101"/>
      <c r="FO70" s="101"/>
      <c r="FP70" s="101"/>
      <c r="FQ70" s="101"/>
      <c r="FR70" s="101"/>
      <c r="FS70" s="101"/>
      <c r="FT70" s="101"/>
      <c r="FU70" s="101"/>
      <c r="FV70" s="101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</row>
    <row r="71" spans="1:255" s="102" customFormat="1" ht="12" customHeight="1">
      <c r="A71" s="96"/>
      <c r="B71" s="103" t="s">
        <v>25</v>
      </c>
      <c r="C71" s="98"/>
      <c r="D71" s="98"/>
      <c r="E71" s="98" t="s">
        <v>111</v>
      </c>
      <c r="F71" s="99"/>
      <c r="G71" s="100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1"/>
      <c r="FF71" s="101"/>
      <c r="FG71" s="101"/>
      <c r="FH71" s="101"/>
      <c r="FI71" s="101"/>
      <c r="FJ71" s="101"/>
      <c r="FK71" s="101"/>
      <c r="FL71" s="101"/>
      <c r="FM71" s="101"/>
      <c r="FN71" s="101"/>
      <c r="FO71" s="101"/>
      <c r="FP71" s="101"/>
      <c r="FQ71" s="101"/>
      <c r="FR71" s="101"/>
      <c r="FS71" s="101"/>
      <c r="FT71" s="101"/>
      <c r="FU71" s="101"/>
      <c r="FV71" s="101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</row>
    <row r="72" spans="1:255" s="102" customFormat="1" ht="12" customHeight="1">
      <c r="A72" s="96"/>
      <c r="B72" s="97" t="s">
        <v>126</v>
      </c>
      <c r="C72" s="98" t="s">
        <v>109</v>
      </c>
      <c r="D72" s="98">
        <v>1</v>
      </c>
      <c r="E72" s="98" t="s">
        <v>59</v>
      </c>
      <c r="F72" s="99">
        <v>15179</v>
      </c>
      <c r="G72" s="100">
        <f t="shared" si="4"/>
        <v>15179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1"/>
      <c r="FF72" s="101"/>
      <c r="FG72" s="101"/>
      <c r="FH72" s="101"/>
      <c r="FI72" s="101"/>
      <c r="FJ72" s="101"/>
      <c r="FK72" s="101"/>
      <c r="FL72" s="101"/>
      <c r="FM72" s="101"/>
      <c r="FN72" s="101"/>
      <c r="FO72" s="101"/>
      <c r="FP72" s="101"/>
      <c r="FQ72" s="101"/>
      <c r="FR72" s="101"/>
      <c r="FS72" s="101"/>
      <c r="FT72" s="101"/>
      <c r="FU72" s="101"/>
      <c r="FV72" s="101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</row>
    <row r="73" spans="1:255" s="102" customFormat="1" ht="12" customHeight="1">
      <c r="A73" s="96"/>
      <c r="B73" s="97" t="s">
        <v>127</v>
      </c>
      <c r="C73" s="98" t="s">
        <v>109</v>
      </c>
      <c r="D73" s="98">
        <v>6</v>
      </c>
      <c r="E73" s="98" t="s">
        <v>66</v>
      </c>
      <c r="F73" s="99">
        <v>13554</v>
      </c>
      <c r="G73" s="100">
        <f t="shared" si="4"/>
        <v>81324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1"/>
      <c r="FF73" s="101"/>
      <c r="FG73" s="101"/>
      <c r="FH73" s="101"/>
      <c r="FI73" s="101"/>
      <c r="FJ73" s="101"/>
      <c r="FK73" s="101"/>
      <c r="FL73" s="101"/>
      <c r="FM73" s="101"/>
      <c r="FN73" s="101"/>
      <c r="FO73" s="101"/>
      <c r="FP73" s="101"/>
      <c r="FQ73" s="101"/>
      <c r="FR73" s="101"/>
      <c r="FS73" s="101"/>
      <c r="FT73" s="101"/>
      <c r="FU73" s="101"/>
      <c r="FV73" s="101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</row>
    <row r="74" spans="1:255" ht="11.25" customHeight="1">
      <c r="B74" s="16" t="s">
        <v>24</v>
      </c>
      <c r="C74" s="17"/>
      <c r="D74" s="17"/>
      <c r="E74" s="17"/>
      <c r="F74" s="18"/>
      <c r="G74" s="19">
        <f>SUM(G49:G73)</f>
        <v>5850483</v>
      </c>
    </row>
    <row r="75" spans="1:255" ht="11.25" customHeight="1">
      <c r="B75" s="106"/>
      <c r="C75" s="14"/>
      <c r="D75" s="14"/>
      <c r="E75" s="20"/>
      <c r="F75" s="15"/>
      <c r="G75" s="15"/>
    </row>
    <row r="76" spans="1:255" ht="12" customHeight="1">
      <c r="A76" s="5"/>
      <c r="B76" s="82" t="s">
        <v>25</v>
      </c>
      <c r="C76" s="83"/>
      <c r="D76" s="84"/>
      <c r="E76" s="84"/>
      <c r="F76" s="85"/>
      <c r="G76" s="86"/>
    </row>
    <row r="77" spans="1:255" ht="24" customHeight="1">
      <c r="A77" s="5"/>
      <c r="B77" s="87" t="s">
        <v>26</v>
      </c>
      <c r="C77" s="88" t="s">
        <v>22</v>
      </c>
      <c r="D77" s="88" t="s">
        <v>23</v>
      </c>
      <c r="E77" s="87" t="s">
        <v>12</v>
      </c>
      <c r="F77" s="88" t="s">
        <v>13</v>
      </c>
      <c r="G77" s="87" t="s">
        <v>14</v>
      </c>
    </row>
    <row r="78" spans="1:255" s="102" customFormat="1" ht="12" customHeight="1">
      <c r="A78" s="96"/>
      <c r="B78" s="111" t="s">
        <v>128</v>
      </c>
      <c r="C78" s="112" t="s">
        <v>105</v>
      </c>
      <c r="D78" s="116">
        <v>3000</v>
      </c>
      <c r="E78" s="112" t="s">
        <v>94</v>
      </c>
      <c r="F78" s="113">
        <v>480</v>
      </c>
      <c r="G78" s="100">
        <f t="shared" ref="G78:G81" si="5">+F78*D78</f>
        <v>1440000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</row>
    <row r="79" spans="1:255" s="102" customFormat="1" ht="12" customHeight="1">
      <c r="A79" s="96"/>
      <c r="B79" s="111" t="s">
        <v>129</v>
      </c>
      <c r="C79" s="112" t="s">
        <v>105</v>
      </c>
      <c r="D79" s="116">
        <v>7</v>
      </c>
      <c r="E79" s="112" t="s">
        <v>64</v>
      </c>
      <c r="F79" s="113">
        <v>150000</v>
      </c>
      <c r="G79" s="100">
        <f t="shared" si="5"/>
        <v>1050000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  <c r="CP79" s="101"/>
      <c r="CQ79" s="101"/>
      <c r="CR79" s="101"/>
      <c r="CS79" s="101"/>
      <c r="CT79" s="101"/>
      <c r="CU79" s="101"/>
      <c r="CV79" s="101"/>
      <c r="CW79" s="101"/>
      <c r="CX79" s="101"/>
      <c r="CY79" s="101"/>
      <c r="CZ79" s="101"/>
      <c r="DA79" s="101"/>
      <c r="DB79" s="101"/>
      <c r="DC79" s="101"/>
      <c r="DD79" s="101"/>
      <c r="DE79" s="101"/>
      <c r="DF79" s="101"/>
      <c r="DG79" s="101"/>
      <c r="DH79" s="101"/>
      <c r="DI79" s="101"/>
      <c r="DJ79" s="101"/>
      <c r="DK79" s="101"/>
      <c r="DL79" s="101"/>
      <c r="DM79" s="101"/>
      <c r="DN79" s="101"/>
      <c r="DO79" s="101"/>
      <c r="DP79" s="101"/>
      <c r="DQ79" s="101"/>
      <c r="DR79" s="101"/>
      <c r="DS79" s="101"/>
      <c r="DT79" s="101"/>
      <c r="DU79" s="101"/>
      <c r="DV79" s="101"/>
      <c r="DW79" s="101"/>
      <c r="DX79" s="101"/>
      <c r="DY79" s="101"/>
      <c r="DZ79" s="101"/>
      <c r="EA79" s="101"/>
      <c r="EB79" s="101"/>
      <c r="EC79" s="101"/>
      <c r="ED79" s="101"/>
      <c r="EE79" s="101"/>
      <c r="EF79" s="101"/>
      <c r="EG79" s="101"/>
      <c r="EH79" s="101"/>
      <c r="EI79" s="101"/>
      <c r="EJ79" s="101"/>
      <c r="EK79" s="101"/>
      <c r="EL79" s="101"/>
      <c r="EM79" s="101"/>
      <c r="EN79" s="101"/>
      <c r="EO79" s="101"/>
      <c r="EP79" s="101"/>
      <c r="EQ79" s="101"/>
      <c r="ER79" s="101"/>
      <c r="ES79" s="101"/>
      <c r="ET79" s="101"/>
      <c r="EU79" s="101"/>
      <c r="EV79" s="101"/>
      <c r="EW79" s="101"/>
      <c r="EX79" s="101"/>
      <c r="EY79" s="101"/>
      <c r="EZ79" s="101"/>
      <c r="FA79" s="101"/>
      <c r="FB79" s="101"/>
      <c r="FC79" s="101"/>
      <c r="FD79" s="101"/>
      <c r="FE79" s="101"/>
      <c r="FF79" s="101"/>
      <c r="FG79" s="101"/>
      <c r="FH79" s="101"/>
      <c r="FI79" s="101"/>
      <c r="FJ79" s="101"/>
      <c r="FK79" s="101"/>
      <c r="FL79" s="101"/>
      <c r="FM79" s="101"/>
      <c r="FN79" s="101"/>
      <c r="FO79" s="101"/>
      <c r="FP79" s="101"/>
      <c r="FQ79" s="101"/>
      <c r="FR79" s="101"/>
      <c r="FS79" s="101"/>
      <c r="FT79" s="101"/>
      <c r="FU79" s="101"/>
      <c r="FV79" s="101"/>
      <c r="FW79" s="101"/>
      <c r="FX79" s="101"/>
      <c r="FY79" s="101"/>
      <c r="FZ79" s="101"/>
      <c r="GA79" s="101"/>
      <c r="GB79" s="101"/>
      <c r="GC79" s="101"/>
      <c r="GD79" s="101"/>
      <c r="GE79" s="101"/>
      <c r="GF79" s="101"/>
      <c r="GG79" s="101"/>
      <c r="GH79" s="101"/>
      <c r="GI79" s="101"/>
      <c r="GJ79" s="101"/>
      <c r="GK79" s="101"/>
      <c r="GL79" s="101"/>
      <c r="GM79" s="101"/>
      <c r="GN79" s="101"/>
      <c r="GO79" s="101"/>
      <c r="GP79" s="101"/>
      <c r="GQ79" s="101"/>
      <c r="GR79" s="101"/>
      <c r="GS79" s="101"/>
      <c r="GT79" s="101"/>
      <c r="GU79" s="101"/>
      <c r="GV79" s="101"/>
      <c r="GW79" s="101"/>
      <c r="GX79" s="101"/>
      <c r="GY79" s="101"/>
      <c r="GZ79" s="101"/>
      <c r="HA79" s="101"/>
      <c r="HB79" s="101"/>
      <c r="HC79" s="101"/>
      <c r="HD79" s="101"/>
      <c r="HE79" s="101"/>
      <c r="HF79" s="101"/>
      <c r="HG79" s="101"/>
      <c r="HH79" s="101"/>
      <c r="HI79" s="101"/>
      <c r="HJ79" s="101"/>
      <c r="HK79" s="101"/>
      <c r="HL79" s="101"/>
      <c r="HM79" s="101"/>
      <c r="HN79" s="101"/>
      <c r="HO79" s="101"/>
      <c r="HP79" s="101"/>
      <c r="HQ79" s="101"/>
      <c r="HR79" s="101"/>
      <c r="HS79" s="101"/>
      <c r="HT79" s="101"/>
      <c r="HU79" s="101"/>
      <c r="HV79" s="101"/>
      <c r="HW79" s="101"/>
      <c r="HX79" s="101"/>
      <c r="HY79" s="101"/>
      <c r="HZ79" s="101"/>
      <c r="IA79" s="101"/>
      <c r="IB79" s="101"/>
      <c r="IC79" s="101"/>
      <c r="ID79" s="101"/>
      <c r="IE79" s="101"/>
      <c r="IF79" s="101"/>
      <c r="IG79" s="101"/>
      <c r="IH79" s="101"/>
      <c r="II79" s="101"/>
      <c r="IJ79" s="101"/>
      <c r="IK79" s="101"/>
      <c r="IL79" s="101"/>
      <c r="IM79" s="101"/>
      <c r="IN79" s="101"/>
      <c r="IO79" s="101"/>
      <c r="IP79" s="101"/>
      <c r="IQ79" s="101"/>
      <c r="IR79" s="101"/>
      <c r="IS79" s="101"/>
      <c r="IT79" s="101"/>
      <c r="IU79" s="101"/>
    </row>
    <row r="80" spans="1:255" s="102" customFormat="1" ht="12" customHeight="1">
      <c r="A80" s="96"/>
      <c r="B80" s="111" t="s">
        <v>130</v>
      </c>
      <c r="C80" s="112" t="s">
        <v>105</v>
      </c>
      <c r="D80" s="116">
        <v>7</v>
      </c>
      <c r="E80" s="112" t="s">
        <v>64</v>
      </c>
      <c r="F80" s="113">
        <v>150000</v>
      </c>
      <c r="G80" s="100">
        <f t="shared" si="5"/>
        <v>1050000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  <c r="CP80" s="101"/>
      <c r="CQ80" s="101"/>
      <c r="CR80" s="101"/>
      <c r="CS80" s="101"/>
      <c r="CT80" s="101"/>
      <c r="CU80" s="101"/>
      <c r="CV80" s="101"/>
      <c r="CW80" s="101"/>
      <c r="CX80" s="101"/>
      <c r="CY80" s="101"/>
      <c r="CZ80" s="101"/>
      <c r="DA80" s="101"/>
      <c r="DB80" s="101"/>
      <c r="DC80" s="101"/>
      <c r="DD80" s="101"/>
      <c r="DE80" s="101"/>
      <c r="DF80" s="101"/>
      <c r="DG80" s="101"/>
      <c r="DH80" s="101"/>
      <c r="DI80" s="101"/>
      <c r="DJ80" s="101"/>
      <c r="DK80" s="101"/>
      <c r="DL80" s="101"/>
      <c r="DM80" s="101"/>
      <c r="DN80" s="101"/>
      <c r="DO80" s="101"/>
      <c r="DP80" s="101"/>
      <c r="DQ80" s="101"/>
      <c r="DR80" s="101"/>
      <c r="DS80" s="101"/>
      <c r="DT80" s="101"/>
      <c r="DU80" s="101"/>
      <c r="DV80" s="101"/>
      <c r="DW80" s="101"/>
      <c r="DX80" s="101"/>
      <c r="DY80" s="101"/>
      <c r="DZ80" s="101"/>
      <c r="EA80" s="101"/>
      <c r="EB80" s="101"/>
      <c r="EC80" s="101"/>
      <c r="ED80" s="101"/>
      <c r="EE80" s="101"/>
      <c r="EF80" s="101"/>
      <c r="EG80" s="101"/>
      <c r="EH80" s="101"/>
      <c r="EI80" s="101"/>
      <c r="EJ80" s="101"/>
      <c r="EK80" s="101"/>
      <c r="EL80" s="101"/>
      <c r="EM80" s="101"/>
      <c r="EN80" s="101"/>
      <c r="EO80" s="101"/>
      <c r="EP80" s="101"/>
      <c r="EQ80" s="101"/>
      <c r="ER80" s="101"/>
      <c r="ES80" s="101"/>
      <c r="ET80" s="101"/>
      <c r="EU80" s="101"/>
      <c r="EV80" s="101"/>
      <c r="EW80" s="101"/>
      <c r="EX80" s="101"/>
      <c r="EY80" s="101"/>
      <c r="EZ80" s="101"/>
      <c r="FA80" s="101"/>
      <c r="FB80" s="101"/>
      <c r="FC80" s="101"/>
      <c r="FD80" s="101"/>
      <c r="FE80" s="101"/>
      <c r="FF80" s="101"/>
      <c r="FG80" s="101"/>
      <c r="FH80" s="101"/>
      <c r="FI80" s="101"/>
      <c r="FJ80" s="101"/>
      <c r="FK80" s="101"/>
      <c r="FL80" s="101"/>
      <c r="FM80" s="101"/>
      <c r="FN80" s="101"/>
      <c r="FO80" s="101"/>
      <c r="FP80" s="101"/>
      <c r="FQ80" s="101"/>
      <c r="FR80" s="101"/>
      <c r="FS80" s="101"/>
      <c r="FT80" s="101"/>
      <c r="FU80" s="101"/>
      <c r="FV80" s="101"/>
      <c r="FW80" s="101"/>
      <c r="FX80" s="101"/>
      <c r="FY80" s="101"/>
      <c r="FZ80" s="101"/>
      <c r="GA80" s="101"/>
      <c r="GB80" s="101"/>
      <c r="GC80" s="101"/>
      <c r="GD80" s="101"/>
      <c r="GE80" s="101"/>
      <c r="GF80" s="101"/>
      <c r="GG80" s="101"/>
      <c r="GH80" s="101"/>
      <c r="GI80" s="101"/>
      <c r="GJ80" s="101"/>
      <c r="GK80" s="101"/>
      <c r="GL80" s="101"/>
      <c r="GM80" s="101"/>
      <c r="GN80" s="101"/>
      <c r="GO80" s="101"/>
      <c r="GP80" s="101"/>
      <c r="GQ80" s="101"/>
      <c r="GR80" s="101"/>
      <c r="GS80" s="101"/>
      <c r="GT80" s="101"/>
      <c r="GU80" s="101"/>
      <c r="GV80" s="101"/>
      <c r="GW80" s="101"/>
      <c r="GX80" s="101"/>
      <c r="GY80" s="101"/>
      <c r="GZ80" s="101"/>
      <c r="HA80" s="101"/>
      <c r="HB80" s="101"/>
      <c r="HC80" s="101"/>
      <c r="HD80" s="101"/>
      <c r="HE80" s="101"/>
      <c r="HF80" s="101"/>
      <c r="HG80" s="101"/>
      <c r="HH80" s="101"/>
      <c r="HI80" s="101"/>
      <c r="HJ80" s="101"/>
      <c r="HK80" s="101"/>
      <c r="HL80" s="101"/>
      <c r="HM80" s="101"/>
      <c r="HN80" s="101"/>
      <c r="HO80" s="101"/>
      <c r="HP80" s="101"/>
      <c r="HQ80" s="101"/>
      <c r="HR80" s="101"/>
      <c r="HS80" s="101"/>
      <c r="HT80" s="101"/>
      <c r="HU80" s="101"/>
      <c r="HV80" s="101"/>
      <c r="HW80" s="101"/>
      <c r="HX80" s="101"/>
      <c r="HY80" s="101"/>
      <c r="HZ80" s="101"/>
      <c r="IA80" s="101"/>
      <c r="IB80" s="101"/>
      <c r="IC80" s="101"/>
      <c r="ID80" s="101"/>
      <c r="IE80" s="101"/>
      <c r="IF80" s="101"/>
      <c r="IG80" s="101"/>
      <c r="IH80" s="101"/>
      <c r="II80" s="101"/>
      <c r="IJ80" s="101"/>
      <c r="IK80" s="101"/>
      <c r="IL80" s="101"/>
      <c r="IM80" s="101"/>
      <c r="IN80" s="101"/>
      <c r="IO80" s="101"/>
      <c r="IP80" s="101"/>
      <c r="IQ80" s="101"/>
      <c r="IR80" s="101"/>
      <c r="IS80" s="101"/>
      <c r="IT80" s="101"/>
      <c r="IU80" s="101"/>
    </row>
    <row r="81" spans="1:255" s="102" customFormat="1" ht="12" customHeight="1">
      <c r="A81" s="96"/>
      <c r="B81" s="111" t="s">
        <v>131</v>
      </c>
      <c r="C81" s="112" t="s">
        <v>132</v>
      </c>
      <c r="D81" s="116">
        <v>10</v>
      </c>
      <c r="E81" s="112" t="s">
        <v>94</v>
      </c>
      <c r="F81" s="113">
        <f>111000*1.19</f>
        <v>132090</v>
      </c>
      <c r="G81" s="100">
        <f t="shared" si="5"/>
        <v>1320900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1"/>
      <c r="CM81" s="101"/>
      <c r="CN81" s="101"/>
      <c r="CO81" s="101"/>
      <c r="CP81" s="101"/>
      <c r="CQ81" s="101"/>
      <c r="CR81" s="101"/>
      <c r="CS81" s="101"/>
      <c r="CT81" s="101"/>
      <c r="CU81" s="101"/>
      <c r="CV81" s="101"/>
      <c r="CW81" s="101"/>
      <c r="CX81" s="101"/>
      <c r="CY81" s="101"/>
      <c r="CZ81" s="101"/>
      <c r="DA81" s="101"/>
      <c r="DB81" s="101"/>
      <c r="DC81" s="101"/>
      <c r="DD81" s="101"/>
      <c r="DE81" s="101"/>
      <c r="DF81" s="101"/>
      <c r="DG81" s="101"/>
      <c r="DH81" s="101"/>
      <c r="DI81" s="101"/>
      <c r="DJ81" s="101"/>
      <c r="DK81" s="101"/>
      <c r="DL81" s="101"/>
      <c r="DM81" s="101"/>
      <c r="DN81" s="101"/>
      <c r="DO81" s="101"/>
      <c r="DP81" s="101"/>
      <c r="DQ81" s="101"/>
      <c r="DR81" s="101"/>
      <c r="DS81" s="101"/>
      <c r="DT81" s="101"/>
      <c r="DU81" s="101"/>
      <c r="DV81" s="101"/>
      <c r="DW81" s="101"/>
      <c r="DX81" s="101"/>
      <c r="DY81" s="101"/>
      <c r="DZ81" s="101"/>
      <c r="EA81" s="101"/>
      <c r="EB81" s="101"/>
      <c r="EC81" s="101"/>
      <c r="ED81" s="101"/>
      <c r="EE81" s="101"/>
      <c r="EF81" s="101"/>
      <c r="EG81" s="101"/>
      <c r="EH81" s="101"/>
      <c r="EI81" s="101"/>
      <c r="EJ81" s="101"/>
      <c r="EK81" s="101"/>
      <c r="EL81" s="101"/>
      <c r="EM81" s="101"/>
      <c r="EN81" s="101"/>
      <c r="EO81" s="101"/>
      <c r="EP81" s="101"/>
      <c r="EQ81" s="101"/>
      <c r="ER81" s="101"/>
      <c r="ES81" s="101"/>
      <c r="ET81" s="101"/>
      <c r="EU81" s="101"/>
      <c r="EV81" s="101"/>
      <c r="EW81" s="101"/>
      <c r="EX81" s="101"/>
      <c r="EY81" s="101"/>
      <c r="EZ81" s="101"/>
      <c r="FA81" s="101"/>
      <c r="FB81" s="101"/>
      <c r="FC81" s="101"/>
      <c r="FD81" s="101"/>
      <c r="FE81" s="101"/>
      <c r="FF81" s="101"/>
      <c r="FG81" s="101"/>
      <c r="FH81" s="101"/>
      <c r="FI81" s="101"/>
      <c r="FJ81" s="101"/>
      <c r="FK81" s="101"/>
      <c r="FL81" s="101"/>
      <c r="FM81" s="101"/>
      <c r="FN81" s="101"/>
      <c r="FO81" s="101"/>
      <c r="FP81" s="101"/>
      <c r="FQ81" s="101"/>
      <c r="FR81" s="101"/>
      <c r="FS81" s="101"/>
      <c r="FT81" s="101"/>
      <c r="FU81" s="101"/>
      <c r="FV81" s="101"/>
      <c r="FW81" s="101"/>
      <c r="FX81" s="101"/>
      <c r="FY81" s="101"/>
      <c r="FZ81" s="101"/>
      <c r="GA81" s="101"/>
      <c r="GB81" s="101"/>
      <c r="GC81" s="101"/>
      <c r="GD81" s="101"/>
      <c r="GE81" s="101"/>
      <c r="GF81" s="101"/>
      <c r="GG81" s="101"/>
      <c r="GH81" s="101"/>
      <c r="GI81" s="101"/>
      <c r="GJ81" s="101"/>
      <c r="GK81" s="101"/>
      <c r="GL81" s="101"/>
      <c r="GM81" s="101"/>
      <c r="GN81" s="101"/>
      <c r="GO81" s="101"/>
      <c r="GP81" s="101"/>
      <c r="GQ81" s="101"/>
      <c r="GR81" s="101"/>
      <c r="GS81" s="101"/>
      <c r="GT81" s="101"/>
      <c r="GU81" s="101"/>
      <c r="GV81" s="101"/>
      <c r="GW81" s="101"/>
      <c r="GX81" s="101"/>
      <c r="GY81" s="101"/>
      <c r="GZ81" s="101"/>
      <c r="HA81" s="101"/>
      <c r="HB81" s="101"/>
      <c r="HC81" s="101"/>
      <c r="HD81" s="101"/>
      <c r="HE81" s="101"/>
      <c r="HF81" s="101"/>
      <c r="HG81" s="101"/>
      <c r="HH81" s="101"/>
      <c r="HI81" s="101"/>
      <c r="HJ81" s="101"/>
      <c r="HK81" s="101"/>
      <c r="HL81" s="101"/>
      <c r="HM81" s="101"/>
      <c r="HN81" s="101"/>
      <c r="HO81" s="101"/>
      <c r="HP81" s="101"/>
      <c r="HQ81" s="101"/>
      <c r="HR81" s="101"/>
      <c r="HS81" s="101"/>
      <c r="HT81" s="101"/>
      <c r="HU81" s="101"/>
      <c r="HV81" s="101"/>
      <c r="HW81" s="101"/>
      <c r="HX81" s="101"/>
      <c r="HY81" s="101"/>
      <c r="HZ81" s="101"/>
      <c r="IA81" s="101"/>
      <c r="IB81" s="101"/>
      <c r="IC81" s="101"/>
      <c r="ID81" s="101"/>
      <c r="IE81" s="101"/>
      <c r="IF81" s="101"/>
      <c r="IG81" s="101"/>
      <c r="IH81" s="101"/>
      <c r="II81" s="101"/>
      <c r="IJ81" s="101"/>
      <c r="IK81" s="101"/>
      <c r="IL81" s="101"/>
      <c r="IM81" s="101"/>
      <c r="IN81" s="101"/>
      <c r="IO81" s="101"/>
      <c r="IP81" s="101"/>
      <c r="IQ81" s="101"/>
      <c r="IR81" s="101"/>
      <c r="IS81" s="101"/>
      <c r="IT81" s="101"/>
      <c r="IU81" s="101"/>
    </row>
    <row r="82" spans="1:255" s="102" customFormat="1" ht="12" customHeight="1">
      <c r="A82" s="96"/>
      <c r="B82" s="111" t="s">
        <v>68</v>
      </c>
      <c r="C82" s="112" t="s">
        <v>133</v>
      </c>
      <c r="D82" s="116">
        <v>4</v>
      </c>
      <c r="E82" s="112" t="s">
        <v>64</v>
      </c>
      <c r="F82" s="113">
        <v>80000</v>
      </c>
      <c r="G82" s="100">
        <f t="shared" ref="G82" si="6">+F82*D82</f>
        <v>320000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  <c r="CP82" s="101"/>
      <c r="CQ82" s="101"/>
      <c r="CR82" s="101"/>
      <c r="CS82" s="101"/>
      <c r="CT82" s="101"/>
      <c r="CU82" s="101"/>
      <c r="CV82" s="101"/>
      <c r="CW82" s="101"/>
      <c r="CX82" s="101"/>
      <c r="CY82" s="101"/>
      <c r="CZ82" s="101"/>
      <c r="DA82" s="101"/>
      <c r="DB82" s="101"/>
      <c r="DC82" s="101"/>
      <c r="DD82" s="101"/>
      <c r="DE82" s="101"/>
      <c r="DF82" s="101"/>
      <c r="DG82" s="101"/>
      <c r="DH82" s="101"/>
      <c r="DI82" s="101"/>
      <c r="DJ82" s="101"/>
      <c r="DK82" s="101"/>
      <c r="DL82" s="101"/>
      <c r="DM82" s="101"/>
      <c r="DN82" s="101"/>
      <c r="DO82" s="101"/>
      <c r="DP82" s="101"/>
      <c r="DQ82" s="101"/>
      <c r="DR82" s="101"/>
      <c r="DS82" s="101"/>
      <c r="DT82" s="101"/>
      <c r="DU82" s="101"/>
      <c r="DV82" s="101"/>
      <c r="DW82" s="101"/>
      <c r="DX82" s="101"/>
      <c r="DY82" s="101"/>
      <c r="DZ82" s="101"/>
      <c r="EA82" s="101"/>
      <c r="EB82" s="101"/>
      <c r="EC82" s="101"/>
      <c r="ED82" s="101"/>
      <c r="EE82" s="101"/>
      <c r="EF82" s="101"/>
      <c r="EG82" s="101"/>
      <c r="EH82" s="101"/>
      <c r="EI82" s="101"/>
      <c r="EJ82" s="101"/>
      <c r="EK82" s="101"/>
      <c r="EL82" s="101"/>
      <c r="EM82" s="101"/>
      <c r="EN82" s="101"/>
      <c r="EO82" s="101"/>
      <c r="EP82" s="101"/>
      <c r="EQ82" s="101"/>
      <c r="ER82" s="101"/>
      <c r="ES82" s="101"/>
      <c r="ET82" s="101"/>
      <c r="EU82" s="101"/>
      <c r="EV82" s="101"/>
      <c r="EW82" s="101"/>
      <c r="EX82" s="101"/>
      <c r="EY82" s="101"/>
      <c r="EZ82" s="101"/>
      <c r="FA82" s="101"/>
      <c r="FB82" s="101"/>
      <c r="FC82" s="101"/>
      <c r="FD82" s="101"/>
      <c r="FE82" s="101"/>
      <c r="FF82" s="101"/>
      <c r="FG82" s="101"/>
      <c r="FH82" s="101"/>
      <c r="FI82" s="101"/>
      <c r="FJ82" s="101"/>
      <c r="FK82" s="101"/>
      <c r="FL82" s="101"/>
      <c r="FM82" s="101"/>
      <c r="FN82" s="101"/>
      <c r="FO82" s="101"/>
      <c r="FP82" s="101"/>
      <c r="FQ82" s="101"/>
      <c r="FR82" s="101"/>
      <c r="FS82" s="101"/>
      <c r="FT82" s="101"/>
      <c r="FU82" s="101"/>
      <c r="FV82" s="101"/>
      <c r="FW82" s="101"/>
      <c r="FX82" s="101"/>
      <c r="FY82" s="101"/>
      <c r="FZ82" s="101"/>
      <c r="GA82" s="101"/>
      <c r="GB82" s="101"/>
      <c r="GC82" s="101"/>
      <c r="GD82" s="101"/>
      <c r="GE82" s="101"/>
      <c r="GF82" s="101"/>
      <c r="GG82" s="101"/>
      <c r="GH82" s="101"/>
      <c r="GI82" s="101"/>
      <c r="GJ82" s="101"/>
      <c r="GK82" s="101"/>
      <c r="GL82" s="101"/>
      <c r="GM82" s="101"/>
      <c r="GN82" s="101"/>
      <c r="GO82" s="101"/>
      <c r="GP82" s="101"/>
      <c r="GQ82" s="101"/>
      <c r="GR82" s="101"/>
      <c r="GS82" s="101"/>
      <c r="GT82" s="101"/>
      <c r="GU82" s="101"/>
      <c r="GV82" s="101"/>
      <c r="GW82" s="101"/>
      <c r="GX82" s="101"/>
      <c r="GY82" s="101"/>
      <c r="GZ82" s="101"/>
      <c r="HA82" s="101"/>
      <c r="HB82" s="101"/>
      <c r="HC82" s="101"/>
      <c r="HD82" s="101"/>
      <c r="HE82" s="101"/>
      <c r="HF82" s="101"/>
      <c r="HG82" s="101"/>
      <c r="HH82" s="101"/>
      <c r="HI82" s="101"/>
      <c r="HJ82" s="101"/>
      <c r="HK82" s="101"/>
      <c r="HL82" s="101"/>
      <c r="HM82" s="101"/>
      <c r="HN82" s="101"/>
      <c r="HO82" s="101"/>
      <c r="HP82" s="101"/>
      <c r="HQ82" s="101"/>
      <c r="HR82" s="101"/>
      <c r="HS82" s="101"/>
      <c r="HT82" s="101"/>
      <c r="HU82" s="101"/>
      <c r="HV82" s="101"/>
      <c r="HW82" s="101"/>
      <c r="HX82" s="101"/>
      <c r="HY82" s="101"/>
      <c r="HZ82" s="101"/>
      <c r="IA82" s="101"/>
      <c r="IB82" s="101"/>
      <c r="IC82" s="101"/>
      <c r="ID82" s="101"/>
      <c r="IE82" s="101"/>
      <c r="IF82" s="101"/>
      <c r="IG82" s="101"/>
      <c r="IH82" s="101"/>
      <c r="II82" s="101"/>
      <c r="IJ82" s="101"/>
      <c r="IK82" s="101"/>
      <c r="IL82" s="101"/>
      <c r="IM82" s="101"/>
      <c r="IN82" s="101"/>
      <c r="IO82" s="101"/>
      <c r="IP82" s="101"/>
      <c r="IQ82" s="101"/>
      <c r="IR82" s="101"/>
      <c r="IS82" s="101"/>
      <c r="IT82" s="101"/>
      <c r="IU82" s="101"/>
    </row>
    <row r="83" spans="1:255" ht="11.25" customHeight="1">
      <c r="B83" s="16" t="s">
        <v>27</v>
      </c>
      <c r="C83" s="17"/>
      <c r="D83" s="17"/>
      <c r="E83" s="17"/>
      <c r="F83" s="18"/>
      <c r="G83" s="19">
        <f>SUM(G78:G82)</f>
        <v>5180900</v>
      </c>
    </row>
    <row r="84" spans="1:255" ht="11.25" customHeight="1">
      <c r="B84" s="35"/>
      <c r="C84" s="35"/>
      <c r="D84" s="35"/>
      <c r="E84" s="35"/>
      <c r="F84" s="36"/>
      <c r="G84" s="36"/>
    </row>
    <row r="85" spans="1:255" ht="11.25" customHeight="1">
      <c r="B85" s="37" t="s">
        <v>28</v>
      </c>
      <c r="C85" s="38"/>
      <c r="D85" s="38"/>
      <c r="E85" s="38"/>
      <c r="F85" s="38"/>
      <c r="G85" s="39">
        <f>G28+G33+G45+G74+G83</f>
        <v>17318383</v>
      </c>
    </row>
    <row r="86" spans="1:255" ht="11.25" customHeight="1">
      <c r="B86" s="40" t="s">
        <v>29</v>
      </c>
      <c r="C86" s="22"/>
      <c r="D86" s="22"/>
      <c r="E86" s="22"/>
      <c r="F86" s="22"/>
      <c r="G86" s="41">
        <f>G85*0.05</f>
        <v>865919.15</v>
      </c>
    </row>
    <row r="87" spans="1:255" ht="11.25" customHeight="1">
      <c r="B87" s="42" t="s">
        <v>30</v>
      </c>
      <c r="C87" s="21"/>
      <c r="D87" s="21"/>
      <c r="E87" s="21"/>
      <c r="F87" s="21"/>
      <c r="G87" s="43">
        <f>G86+G85</f>
        <v>18184302.149999999</v>
      </c>
    </row>
    <row r="88" spans="1:255" ht="11.25" customHeight="1">
      <c r="B88" s="40" t="s">
        <v>31</v>
      </c>
      <c r="C88" s="22"/>
      <c r="D88" s="22"/>
      <c r="E88" s="22"/>
      <c r="F88" s="22"/>
      <c r="G88" s="41">
        <f>G12</f>
        <v>20748000</v>
      </c>
    </row>
    <row r="89" spans="1:255" ht="11.25" customHeight="1">
      <c r="B89" s="44" t="s">
        <v>32</v>
      </c>
      <c r="C89" s="45"/>
      <c r="D89" s="45"/>
      <c r="E89" s="45"/>
      <c r="F89" s="45"/>
      <c r="G89" s="46">
        <f>G88-G87</f>
        <v>2563697.8500000015</v>
      </c>
    </row>
    <row r="90" spans="1:255" ht="11.25" customHeight="1">
      <c r="B90" s="33" t="s">
        <v>33</v>
      </c>
      <c r="C90" s="34"/>
      <c r="D90" s="34"/>
      <c r="E90" s="34"/>
      <c r="F90" s="34"/>
      <c r="G90" s="29"/>
    </row>
    <row r="91" spans="1:255" ht="11.25" customHeight="1" thickBot="1">
      <c r="B91" s="47"/>
      <c r="C91" s="34"/>
      <c r="D91" s="34"/>
      <c r="E91" s="34"/>
      <c r="F91" s="34"/>
      <c r="G91" s="29"/>
    </row>
    <row r="92" spans="1:255" s="92" customFormat="1" ht="12" customHeight="1">
      <c r="A92" s="89"/>
      <c r="B92" s="59" t="s">
        <v>34</v>
      </c>
      <c r="C92" s="90"/>
      <c r="D92" s="90"/>
      <c r="E92" s="90"/>
      <c r="F92" s="90"/>
      <c r="G92" s="91"/>
    </row>
    <row r="93" spans="1:255" s="92" customFormat="1" ht="12" customHeight="1">
      <c r="A93" s="89"/>
      <c r="B93" s="131" t="s">
        <v>134</v>
      </c>
      <c r="C93" s="114"/>
      <c r="D93" s="114"/>
      <c r="E93" s="114"/>
      <c r="F93" s="114"/>
      <c r="G93" s="115"/>
    </row>
    <row r="94" spans="1:255" s="92" customFormat="1" ht="12" customHeight="1">
      <c r="A94" s="89"/>
      <c r="B94" s="131" t="s">
        <v>135</v>
      </c>
      <c r="C94" s="114"/>
      <c r="D94" s="114"/>
      <c r="E94" s="114"/>
      <c r="F94" s="114"/>
      <c r="G94" s="115"/>
    </row>
    <row r="95" spans="1:255" s="92" customFormat="1" ht="12" customHeight="1">
      <c r="A95" s="89"/>
      <c r="B95" s="131" t="s">
        <v>136</v>
      </c>
      <c r="C95" s="135"/>
      <c r="D95" s="135"/>
      <c r="E95" s="135"/>
      <c r="F95" s="135"/>
      <c r="G95" s="136"/>
    </row>
    <row r="96" spans="1:255" s="92" customFormat="1" ht="12" customHeight="1">
      <c r="A96" s="89"/>
      <c r="B96" s="132" t="s">
        <v>137</v>
      </c>
      <c r="C96" s="114"/>
      <c r="D96" s="114"/>
      <c r="E96" s="114"/>
      <c r="F96" s="114"/>
      <c r="G96" s="115"/>
    </row>
    <row r="97" spans="1:255" s="92" customFormat="1" ht="12" customHeight="1">
      <c r="A97" s="89"/>
      <c r="B97" s="132" t="s">
        <v>138</v>
      </c>
      <c r="C97" s="114"/>
      <c r="D97" s="114"/>
      <c r="E97" s="114"/>
      <c r="F97" s="114"/>
      <c r="G97" s="115"/>
    </row>
    <row r="98" spans="1:255" s="92" customFormat="1" ht="12" customHeight="1">
      <c r="A98" s="89"/>
      <c r="B98" s="131" t="s">
        <v>139</v>
      </c>
      <c r="C98" s="135"/>
      <c r="D98" s="135"/>
      <c r="E98" s="135"/>
      <c r="F98" s="135"/>
      <c r="G98" s="136"/>
    </row>
    <row r="99" spans="1:255" s="92" customFormat="1" ht="12" customHeight="1">
      <c r="B99" s="131" t="s">
        <v>140</v>
      </c>
      <c r="C99" s="114"/>
      <c r="D99" s="114"/>
      <c r="E99" s="114"/>
      <c r="F99" s="114"/>
      <c r="G99" s="115"/>
    </row>
    <row r="100" spans="1:255" s="92" customFormat="1" ht="12" customHeight="1" thickBot="1">
      <c r="B100" s="133" t="s">
        <v>141</v>
      </c>
      <c r="C100" s="137"/>
      <c r="D100" s="137"/>
      <c r="E100" s="137"/>
      <c r="F100" s="137"/>
      <c r="G100" s="138"/>
    </row>
    <row r="101" spans="1:255" s="92" customFormat="1" ht="12" customHeight="1">
      <c r="B101" s="134"/>
      <c r="C101" s="135"/>
      <c r="D101" s="135"/>
      <c r="E101" s="135"/>
      <c r="F101" s="135"/>
      <c r="G101" s="94"/>
    </row>
    <row r="102" spans="1:255" s="95" customFormat="1" ht="9">
      <c r="A102" s="93"/>
      <c r="B102" s="57"/>
      <c r="C102" s="31"/>
      <c r="D102" s="31"/>
      <c r="E102" s="31"/>
      <c r="F102" s="31"/>
      <c r="G102" s="94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  <c r="DQ102" s="93"/>
      <c r="DR102" s="93"/>
      <c r="DS102" s="93"/>
      <c r="DT102" s="93"/>
      <c r="DU102" s="93"/>
      <c r="DV102" s="93"/>
      <c r="DW102" s="93"/>
      <c r="DX102" s="93"/>
      <c r="DY102" s="93"/>
      <c r="DZ102" s="93"/>
      <c r="EA102" s="93"/>
      <c r="EB102" s="93"/>
      <c r="EC102" s="93"/>
      <c r="ED102" s="93"/>
      <c r="EE102" s="93"/>
      <c r="EF102" s="93"/>
      <c r="EG102" s="93"/>
      <c r="EH102" s="93"/>
      <c r="EI102" s="93"/>
      <c r="EJ102" s="93"/>
      <c r="EK102" s="93"/>
      <c r="EL102" s="93"/>
      <c r="EM102" s="93"/>
      <c r="EN102" s="93"/>
      <c r="EO102" s="93"/>
      <c r="EP102" s="93"/>
      <c r="EQ102" s="93"/>
      <c r="ER102" s="93"/>
      <c r="ES102" s="93"/>
      <c r="ET102" s="93"/>
      <c r="EU102" s="93"/>
      <c r="EV102" s="93"/>
      <c r="EW102" s="93"/>
      <c r="EX102" s="93"/>
      <c r="EY102" s="93"/>
      <c r="EZ102" s="93"/>
      <c r="FA102" s="93"/>
      <c r="FB102" s="93"/>
      <c r="FC102" s="93"/>
      <c r="FD102" s="93"/>
      <c r="FE102" s="93"/>
      <c r="FF102" s="93"/>
      <c r="FG102" s="93"/>
      <c r="FH102" s="93"/>
      <c r="FI102" s="93"/>
      <c r="FJ102" s="93"/>
      <c r="FK102" s="93"/>
      <c r="FL102" s="93"/>
      <c r="FM102" s="93"/>
      <c r="FN102" s="93"/>
      <c r="FO102" s="93"/>
      <c r="FP102" s="93"/>
      <c r="FQ102" s="93"/>
      <c r="FR102" s="93"/>
      <c r="FS102" s="93"/>
      <c r="FT102" s="93"/>
      <c r="FU102" s="93"/>
      <c r="FV102" s="93"/>
      <c r="FW102" s="93"/>
      <c r="FX102" s="93"/>
      <c r="FY102" s="93"/>
      <c r="FZ102" s="93"/>
      <c r="GA102" s="93"/>
      <c r="GB102" s="93"/>
      <c r="GC102" s="93"/>
      <c r="GD102" s="93"/>
      <c r="GE102" s="93"/>
      <c r="GF102" s="93"/>
      <c r="GG102" s="93"/>
      <c r="GH102" s="93"/>
      <c r="GI102" s="93"/>
      <c r="GJ102" s="93"/>
      <c r="GK102" s="93"/>
      <c r="GL102" s="93"/>
      <c r="GM102" s="93"/>
      <c r="GN102" s="93"/>
      <c r="GO102" s="93"/>
      <c r="GP102" s="93"/>
      <c r="GQ102" s="93"/>
      <c r="GR102" s="93"/>
      <c r="GS102" s="93"/>
      <c r="GT102" s="93"/>
      <c r="GU102" s="93"/>
      <c r="GV102" s="93"/>
      <c r="GW102" s="93"/>
      <c r="GX102" s="93"/>
      <c r="GY102" s="93"/>
      <c r="GZ102" s="93"/>
      <c r="HA102" s="93"/>
      <c r="HB102" s="93"/>
      <c r="HC102" s="93"/>
      <c r="HD102" s="93"/>
      <c r="HE102" s="93"/>
      <c r="HF102" s="93"/>
      <c r="HG102" s="93"/>
      <c r="HH102" s="93"/>
      <c r="HI102" s="93"/>
      <c r="HJ102" s="93"/>
      <c r="HK102" s="93"/>
      <c r="HL102" s="93"/>
      <c r="HM102" s="93"/>
      <c r="HN102" s="93"/>
      <c r="HO102" s="93"/>
      <c r="HP102" s="93"/>
      <c r="HQ102" s="93"/>
      <c r="HR102" s="93"/>
      <c r="HS102" s="93"/>
      <c r="HT102" s="93"/>
      <c r="HU102" s="93"/>
      <c r="HV102" s="93"/>
      <c r="HW102" s="93"/>
      <c r="HX102" s="93"/>
      <c r="HY102" s="93"/>
      <c r="HZ102" s="93"/>
      <c r="IA102" s="93"/>
      <c r="IB102" s="93"/>
      <c r="IC102" s="93"/>
      <c r="ID102" s="93"/>
      <c r="IE102" s="93"/>
      <c r="IF102" s="93"/>
      <c r="IG102" s="93"/>
      <c r="IH102" s="93"/>
      <c r="II102" s="93"/>
      <c r="IJ102" s="93"/>
      <c r="IK102" s="93"/>
      <c r="IL102" s="93"/>
      <c r="IM102" s="93"/>
      <c r="IN102" s="93"/>
      <c r="IO102" s="93"/>
      <c r="IP102" s="93"/>
      <c r="IQ102" s="93"/>
      <c r="IR102" s="93"/>
      <c r="IS102" s="93"/>
      <c r="IT102" s="93"/>
      <c r="IU102" s="93"/>
    </row>
    <row r="103" spans="1:255" ht="11.25" customHeight="1" thickBot="1">
      <c r="B103" s="117" t="s">
        <v>35</v>
      </c>
      <c r="C103" s="118"/>
      <c r="D103" s="56"/>
      <c r="E103" s="23"/>
      <c r="F103" s="23"/>
      <c r="G103" s="29"/>
    </row>
    <row r="104" spans="1:255" ht="11.25" customHeight="1">
      <c r="B104" s="49" t="s">
        <v>26</v>
      </c>
      <c r="C104" s="24" t="s">
        <v>36</v>
      </c>
      <c r="D104" s="50" t="s">
        <v>37</v>
      </c>
      <c r="E104" s="23"/>
      <c r="F104" s="23"/>
      <c r="G104" s="29"/>
    </row>
    <row r="105" spans="1:255" ht="11.25" customHeight="1">
      <c r="B105" s="51" t="s">
        <v>38</v>
      </c>
      <c r="C105" s="25">
        <f>+G28</f>
        <v>5300000</v>
      </c>
      <c r="D105" s="52">
        <f>(C105/C111)</f>
        <v>0.29146018122009704</v>
      </c>
      <c r="E105" s="23"/>
      <c r="F105" s="23"/>
      <c r="G105" s="29"/>
    </row>
    <row r="106" spans="1:255" ht="11.25" customHeight="1">
      <c r="B106" s="51" t="s">
        <v>52</v>
      </c>
      <c r="C106" s="25">
        <f>+G33</f>
        <v>0</v>
      </c>
      <c r="D106" s="52">
        <f>(C106/C111)</f>
        <v>0</v>
      </c>
      <c r="E106" s="23"/>
      <c r="F106" s="23"/>
      <c r="G106" s="29"/>
    </row>
    <row r="107" spans="1:255" ht="11.25" customHeight="1">
      <c r="B107" s="51" t="s">
        <v>39</v>
      </c>
      <c r="C107" s="25">
        <f>+G45</f>
        <v>987000</v>
      </c>
      <c r="D107" s="52">
        <f>(C107/C111)</f>
        <v>5.4277584691365247E-2</v>
      </c>
      <c r="E107" s="23"/>
      <c r="F107" s="23"/>
      <c r="G107" s="29"/>
    </row>
    <row r="108" spans="1:255" ht="11.25" customHeight="1">
      <c r="B108" s="51" t="s">
        <v>21</v>
      </c>
      <c r="C108" s="25">
        <f>+G74</f>
        <v>5850483</v>
      </c>
      <c r="D108" s="52">
        <f>(C108/C111)</f>
        <v>0.32173261045379192</v>
      </c>
      <c r="E108" s="23"/>
      <c r="F108" s="23"/>
      <c r="G108" s="29"/>
    </row>
    <row r="109" spans="1:255" ht="11.25" customHeight="1">
      <c r="B109" s="51" t="s">
        <v>40</v>
      </c>
      <c r="C109" s="26">
        <f>+G83</f>
        <v>5180900</v>
      </c>
      <c r="D109" s="52">
        <f>(C109/C111)</f>
        <v>0.28491057601569825</v>
      </c>
      <c r="E109" s="28"/>
      <c r="F109" s="28"/>
      <c r="G109" s="29"/>
    </row>
    <row r="110" spans="1:255" ht="11.25" customHeight="1">
      <c r="B110" s="51" t="s">
        <v>41</v>
      </c>
      <c r="C110" s="26">
        <f>+G86</f>
        <v>865919.15</v>
      </c>
      <c r="D110" s="52">
        <f>(C110/C111)</f>
        <v>4.7619047619047623E-2</v>
      </c>
      <c r="E110" s="28"/>
      <c r="F110" s="28"/>
      <c r="G110" s="29"/>
    </row>
    <row r="111" spans="1:255" ht="11.25" customHeight="1" thickBot="1">
      <c r="B111" s="53" t="s">
        <v>42</v>
      </c>
      <c r="C111" s="54">
        <f>SUM(C105:C110)</f>
        <v>18184302.149999999</v>
      </c>
      <c r="D111" s="55">
        <f>SUM(D105:D110)</f>
        <v>1</v>
      </c>
      <c r="E111" s="28"/>
      <c r="F111" s="28"/>
      <c r="G111" s="29"/>
    </row>
    <row r="112" spans="1:255" ht="11.25" customHeight="1">
      <c r="B112" s="47"/>
      <c r="C112" s="34"/>
      <c r="D112" s="34"/>
      <c r="E112" s="34"/>
      <c r="F112" s="34"/>
      <c r="G112" s="29"/>
    </row>
    <row r="113" spans="2:7" ht="11.25" customHeight="1">
      <c r="B113" s="48"/>
      <c r="C113" s="34"/>
      <c r="D113" s="34"/>
      <c r="E113" s="34"/>
      <c r="F113" s="34"/>
      <c r="G113" s="29"/>
    </row>
    <row r="114" spans="2:7" ht="11.25" customHeight="1" thickBot="1">
      <c r="B114" s="61"/>
      <c r="C114" s="62" t="s">
        <v>144</v>
      </c>
      <c r="D114" s="63"/>
      <c r="E114" s="64"/>
      <c r="F114" s="27"/>
      <c r="G114" s="29"/>
    </row>
    <row r="115" spans="2:7" ht="11.25" customHeight="1">
      <c r="B115" s="65" t="s">
        <v>47</v>
      </c>
      <c r="C115" s="104">
        <v>194500</v>
      </c>
      <c r="D115" s="104">
        <v>199500</v>
      </c>
      <c r="E115" s="105">
        <v>204500</v>
      </c>
      <c r="F115" s="60"/>
      <c r="G115" s="30"/>
    </row>
    <row r="116" spans="2:7" ht="11.25" customHeight="1" thickBot="1">
      <c r="B116" s="53" t="s">
        <v>145</v>
      </c>
      <c r="C116" s="71">
        <f>(G87/C115)</f>
        <v>93.492556041131095</v>
      </c>
      <c r="D116" s="71">
        <f>(G87/D115)</f>
        <v>91.149384210526307</v>
      </c>
      <c r="E116" s="72">
        <f>(G87/E115)</f>
        <v>88.92079290953545</v>
      </c>
      <c r="F116" s="60"/>
      <c r="G116" s="30"/>
    </row>
    <row r="117" spans="2:7" ht="11.25" customHeight="1">
      <c r="B117" s="58" t="s">
        <v>43</v>
      </c>
      <c r="C117" s="31"/>
      <c r="D117" s="31"/>
      <c r="E117" s="31"/>
      <c r="F117" s="31"/>
      <c r="G117" s="31"/>
    </row>
  </sheetData>
  <mergeCells count="8">
    <mergeCell ref="B103:C10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2023-02-13T12:13:23Z</dcterms:modified>
</cp:coreProperties>
</file>