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0490" windowHeight="7050"/>
  </bookViews>
  <sheets>
    <sheet name="PERAS" sheetId="1" r:id="rId1"/>
    <sheet name="Hoja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1" i="1" l="1"/>
  <c r="G71" i="1"/>
  <c r="G41" i="1" l="1"/>
  <c r="G52" i="1"/>
  <c r="G51" i="1"/>
  <c r="G65" i="1"/>
  <c r="G64" i="1"/>
  <c r="G63" i="1"/>
  <c r="G62" i="1"/>
  <c r="G60" i="1"/>
  <c r="G59" i="1"/>
  <c r="G58" i="1"/>
  <c r="G57" i="1"/>
  <c r="G56" i="1"/>
  <c r="G40" i="1"/>
  <c r="D100" i="1"/>
  <c r="G12" i="1"/>
  <c r="G37" i="1"/>
  <c r="G38" i="1"/>
  <c r="G39" i="1"/>
  <c r="G42" i="1"/>
  <c r="G36" i="1"/>
  <c r="G48" i="1"/>
  <c r="G49" i="1"/>
  <c r="G50" i="1"/>
  <c r="G53" i="1"/>
  <c r="G54" i="1"/>
  <c r="G55" i="1"/>
  <c r="G47" i="1"/>
  <c r="G22" i="1"/>
  <c r="G23" i="1"/>
  <c r="G24" i="1"/>
  <c r="G25" i="1"/>
  <c r="G26" i="1"/>
  <c r="G21" i="1"/>
  <c r="G66" i="1" l="1"/>
  <c r="G27" i="1"/>
  <c r="C90" i="1" s="1"/>
  <c r="C93" i="1"/>
  <c r="G43" i="1"/>
  <c r="C94" i="1"/>
  <c r="G73" i="1" l="1"/>
  <c r="C92" i="1"/>
  <c r="C91" i="1"/>
  <c r="G76" i="1"/>
  <c r="G74" i="1" l="1"/>
  <c r="C95" i="1" s="1"/>
  <c r="G75" i="1" l="1"/>
  <c r="D101" i="1" s="1"/>
  <c r="C96" i="1"/>
  <c r="D90" i="1" s="1"/>
  <c r="C101" i="1" l="1"/>
  <c r="E101" i="1"/>
  <c r="G77" i="1"/>
  <c r="D95" i="1"/>
  <c r="D93" i="1"/>
  <c r="D94" i="1"/>
  <c r="D92" i="1"/>
  <c r="D96" i="1" l="1"/>
</calcChain>
</file>

<file path=xl/sharedStrings.xml><?xml version="1.0" encoding="utf-8"?>
<sst xmlns="http://schemas.openxmlformats.org/spreadsheetml/2006/main" count="194" uniqueCount="125">
  <si>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</si>
  <si>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</si>
  <si>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</si>
  <si>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</si>
  <si>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</si>
  <si>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</si>
  <si>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</si>
  <si>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</si>
  <si>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</si>
  <si>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</si>
  <si>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</si>
  <si>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</si>
  <si>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</si>
  <si>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</si>
  <si>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</si>
  <si>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</si>
  <si>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</si>
  <si>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</si>
  <si>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</si>
  <si>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</si>
  <si>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</si>
  <si>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</si>
  <si>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</si>
  <si>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</si>
  <si>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</si>
  <si>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</si>
  <si>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</si>
  <si>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</si>
  <si>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</si>
  <si>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</si>
  <si>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</si>
  <si>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</si>
  <si>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</si>
  <si>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</si>
  <si>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</si>
  <si>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</si>
  <si>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</si>
  <si>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</si>
  <si>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</si>
  <si>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</si>
  <si>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</si>
  <si>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</si>
  <si>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</si>
  <si>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</si>
  <si>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</si>
  <si>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</si>
  <si>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</si>
  <si>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</si>
  <si>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</si>
  <si>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</si>
  <si>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</si>
  <si>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</si>
  <si>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</si>
  <si>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</si>
  <si>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</si>
  <si>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</si>
  <si>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</si>
  <si>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</si>
  <si>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</si>
  <si>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</si>
  <si>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Rendimiento  (Unidades/hà)</t>
  </si>
  <si>
    <t>Costo unitario ($/ Unidades) (*)</t>
  </si>
  <si>
    <t>Sept</t>
  </si>
  <si>
    <t>Todas las comunas</t>
  </si>
  <si>
    <t>PERA</t>
  </si>
  <si>
    <t>SAN FERNANDO</t>
  </si>
  <si>
    <t>FEBRERO</t>
  </si>
  <si>
    <t>MERCADO INTERNO/EXPORTACION</t>
  </si>
  <si>
    <t>SEQUIA/HELADAS</t>
  </si>
  <si>
    <t>KG</t>
  </si>
  <si>
    <t>LT</t>
  </si>
  <si>
    <t>LI</t>
  </si>
  <si>
    <t>PACKHAMS</t>
  </si>
  <si>
    <t>RENDIMIENTO (Kgs/ha)</t>
  </si>
  <si>
    <t>PRECIO ESPERADO ($/Kgs)</t>
  </si>
  <si>
    <t>Poda</t>
  </si>
  <si>
    <t>Fertilizacion</t>
  </si>
  <si>
    <t>Control de malezas</t>
  </si>
  <si>
    <t>Riegos</t>
  </si>
  <si>
    <t>Cosecha</t>
  </si>
  <si>
    <t>Varios</t>
  </si>
  <si>
    <t>Jun</t>
  </si>
  <si>
    <t>Mar/nov</t>
  </si>
  <si>
    <t>En/dic</t>
  </si>
  <si>
    <t>Sep/may</t>
  </si>
  <si>
    <t>Feb/mar</t>
  </si>
  <si>
    <t>Pulverizacion</t>
  </si>
  <si>
    <t>Surcadura</t>
  </si>
  <si>
    <t>Trituradora de poda</t>
  </si>
  <si>
    <t>Rastraj e</t>
  </si>
  <si>
    <t>Coceha carro autocargable</t>
  </si>
  <si>
    <t>Flete</t>
  </si>
  <si>
    <t>Ene/dic</t>
  </si>
  <si>
    <t>Sep/dic</t>
  </si>
  <si>
    <t>Mar/feb</t>
  </si>
  <si>
    <t>Jul/agos</t>
  </si>
  <si>
    <t>Ago/dic</t>
  </si>
  <si>
    <t>Manzate</t>
  </si>
  <si>
    <t>Citroliv</t>
  </si>
  <si>
    <t>Urea</t>
  </si>
  <si>
    <t xml:space="preserve">Foleartec zing </t>
  </si>
  <si>
    <t>Foleartec magnecio</t>
  </si>
  <si>
    <t>Abr/sep</t>
  </si>
  <si>
    <t>Mar/dic</t>
  </si>
  <si>
    <t>Sep/oct</t>
  </si>
  <si>
    <t>Jul</t>
  </si>
  <si>
    <t>Nov</t>
  </si>
  <si>
    <t>Mar/sep</t>
  </si>
  <si>
    <t>ESCENARIOS COSTO UNITARIO  ($/Kgs)</t>
  </si>
  <si>
    <t>enero 2023</t>
  </si>
  <si>
    <t>Oct/ene</t>
  </si>
  <si>
    <t>Caldo Bordeles Valles</t>
  </si>
  <si>
    <t>Strepto Plus</t>
  </si>
  <si>
    <t>Diazinon 40 Wp</t>
  </si>
  <si>
    <t>Lamdbacialotrina 50 Ec</t>
  </si>
  <si>
    <t xml:space="preserve">Cletodim 240 Ec </t>
  </si>
  <si>
    <t>Atlas 43 Sc</t>
  </si>
  <si>
    <t>Difeconazol 250 Ec</t>
  </si>
  <si>
    <t>Coragen</t>
  </si>
  <si>
    <t>Piriproxifen 100 Ec</t>
  </si>
  <si>
    <t>Glifospec Plus 75 % Sc</t>
  </si>
  <si>
    <t>Macroquel Potasio</t>
  </si>
  <si>
    <t>Acetamiprid 70 Wp</t>
  </si>
  <si>
    <t xml:space="preserve">Muriato Potacio </t>
  </si>
  <si>
    <t>Defender .Boro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</si>
</sst>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7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sz val="6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6" fillId="0" borderId="15"/>
    <xf numFmtId="43" fontId="17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2" borderId="4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6" borderId="15" xfId="0" applyFont="1" applyFill="1" applyBorder="1" applyAlignment="1"/>
    <xf numFmtId="3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0" fontId="12" fillId="2" borderId="15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4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4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49" fontId="10" fillId="2" borderId="27" xfId="0" applyNumberFormat="1" applyFont="1" applyFill="1" applyBorder="1" applyAlignment="1">
      <alignment vertical="center"/>
    </xf>
    <xf numFmtId="9" fontId="12" fillId="2" borderId="28" xfId="0" applyNumberFormat="1" applyFont="1" applyFill="1" applyBorder="1" applyAlignment="1"/>
    <xf numFmtId="49" fontId="10" fillId="7" borderId="29" xfId="0" applyNumberFormat="1" applyFont="1" applyFill="1" applyBorder="1" applyAlignment="1">
      <alignment vertical="center"/>
    </xf>
    <xf numFmtId="165" fontId="10" fillId="7" borderId="30" xfId="0" applyNumberFormat="1" applyFont="1" applyFill="1" applyBorder="1" applyAlignment="1">
      <alignment vertical="center"/>
    </xf>
    <xf numFmtId="9" fontId="10" fillId="7" borderId="31" xfId="0" applyNumberFormat="1" applyFont="1" applyFill="1" applyBorder="1" applyAlignment="1">
      <alignment vertical="center"/>
    </xf>
    <xf numFmtId="0" fontId="12" fillId="8" borderId="34" xfId="0" applyFont="1" applyFill="1" applyBorder="1" applyAlignment="1"/>
    <xf numFmtId="0" fontId="12" fillId="2" borderId="15" xfId="0" applyFont="1" applyFill="1" applyBorder="1" applyAlignment="1">
      <alignment vertical="center"/>
    </xf>
    <xf numFmtId="49" fontId="12" fillId="2" borderId="15" xfId="0" applyNumberFormat="1" applyFont="1" applyFill="1" applyBorder="1" applyAlignment="1">
      <alignment vertical="center"/>
    </xf>
    <xf numFmtId="49" fontId="10" fillId="2" borderId="35" xfId="0" applyNumberFormat="1" applyFont="1" applyFill="1" applyBorder="1" applyAlignment="1">
      <alignment vertical="center"/>
    </xf>
    <xf numFmtId="0" fontId="12" fillId="2" borderId="36" xfId="0" applyFont="1" applyFill="1" applyBorder="1" applyAlignment="1"/>
    <xf numFmtId="0" fontId="12" fillId="2" borderId="37" xfId="0" applyFont="1" applyFill="1" applyBorder="1" applyAlignment="1"/>
    <xf numFmtId="49" fontId="12" fillId="2" borderId="38" xfId="0" applyNumberFormat="1" applyFont="1" applyFill="1" applyBorder="1" applyAlignment="1">
      <alignment vertical="center"/>
    </xf>
    <xf numFmtId="0" fontId="12" fillId="2" borderId="39" xfId="0" applyFont="1" applyFill="1" applyBorder="1" applyAlignment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0" fontId="12" fillId="2" borderId="42" xfId="0" applyFont="1" applyFill="1" applyBorder="1" applyAlignment="1"/>
    <xf numFmtId="0" fontId="10" fillId="6" borderId="15" xfId="0" applyFont="1" applyFill="1" applyBorder="1" applyAlignment="1">
      <alignment vertical="center"/>
    </xf>
    <xf numFmtId="49" fontId="10" fillId="7" borderId="43" xfId="0" applyNumberFormat="1" applyFont="1" applyFill="1" applyBorder="1" applyAlignment="1">
      <alignment vertical="center"/>
    </xf>
    <xf numFmtId="165" fontId="10" fillId="7" borderId="31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 vertical="center"/>
    </xf>
    <xf numFmtId="164" fontId="14" fillId="2" borderId="15" xfId="0" applyNumberFormat="1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10" fillId="7" borderId="44" xfId="0" applyNumberFormat="1" applyFont="1" applyFill="1" applyBorder="1" applyAlignment="1">
      <alignment vertical="center"/>
    </xf>
    <xf numFmtId="49" fontId="10" fillId="7" borderId="16" xfId="0" applyNumberFormat="1" applyFont="1" applyFill="1" applyBorder="1" applyAlignment="1">
      <alignment horizontal="center" vertical="center"/>
    </xf>
    <xf numFmtId="49" fontId="12" fillId="7" borderId="26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5" fillId="8" borderId="45" xfId="0" applyNumberFormat="1" applyFont="1" applyFill="1" applyBorder="1" applyAlignment="1">
      <alignment horizontal="center" vertical="center"/>
    </xf>
    <xf numFmtId="49" fontId="15" fillId="8" borderId="46" xfId="0" applyNumberFormat="1" applyFont="1" applyFill="1" applyBorder="1" applyAlignment="1">
      <alignment horizontal="center" vertical="center"/>
    </xf>
    <xf numFmtId="49" fontId="15" fillId="8" borderId="47" xfId="0" applyNumberFormat="1" applyFont="1" applyFill="1" applyBorder="1" applyAlignment="1">
      <alignment horizontal="center" vertical="center"/>
    </xf>
    <xf numFmtId="49" fontId="15" fillId="8" borderId="32" xfId="0" applyNumberFormat="1" applyFont="1" applyFill="1" applyBorder="1" applyAlignment="1">
      <alignment vertical="center"/>
    </xf>
    <xf numFmtId="0" fontId="10" fillId="8" borderId="33" xfId="0" applyFont="1" applyFill="1" applyBorder="1" applyAlignment="1">
      <alignment vertical="center"/>
    </xf>
    <xf numFmtId="0" fontId="0" fillId="2" borderId="49" xfId="0" applyFill="1" applyBorder="1"/>
    <xf numFmtId="49" fontId="18" fillId="3" borderId="4" xfId="0" applyNumberFormat="1" applyFont="1" applyFill="1" applyBorder="1" applyAlignment="1">
      <alignment vertical="center" wrapText="1"/>
    </xf>
    <xf numFmtId="0" fontId="19" fillId="0" borderId="50" xfId="0" applyFont="1" applyBorder="1" applyAlignment="1">
      <alignment horizontal="right"/>
    </xf>
    <xf numFmtId="0" fontId="3" fillId="2" borderId="6" xfId="0" applyFont="1" applyFill="1" applyBorder="1"/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3" fontId="19" fillId="0" borderId="50" xfId="0" applyNumberFormat="1" applyFont="1" applyBorder="1" applyAlignment="1">
      <alignment horizontal="right"/>
    </xf>
    <xf numFmtId="0" fontId="0" fillId="0" borderId="0" xfId="0" applyNumberFormat="1"/>
    <xf numFmtId="0" fontId="0" fillId="0" borderId="0" xfId="0"/>
    <xf numFmtId="0" fontId="19" fillId="0" borderId="50" xfId="0" applyFont="1" applyBorder="1" applyAlignment="1">
      <alignment horizontal="right" vertical="center" wrapText="1"/>
    </xf>
    <xf numFmtId="167" fontId="19" fillId="0" borderId="50" xfId="2" applyNumberFormat="1" applyFont="1" applyFill="1" applyBorder="1" applyAlignment="1">
      <alignment horizontal="right"/>
    </xf>
    <xf numFmtId="49" fontId="3" fillId="2" borderId="48" xfId="0" applyNumberFormat="1" applyFont="1" applyFill="1" applyBorder="1" applyAlignment="1">
      <alignment horizontal="left"/>
    </xf>
    <xf numFmtId="49" fontId="3" fillId="2" borderId="51" xfId="0" applyNumberFormat="1" applyFont="1" applyFill="1" applyBorder="1" applyAlignment="1">
      <alignment horizontal="left"/>
    </xf>
    <xf numFmtId="49" fontId="19" fillId="0" borderId="50" xfId="0" applyNumberFormat="1" applyFont="1" applyBorder="1" applyAlignment="1">
      <alignment horizontal="right"/>
    </xf>
    <xf numFmtId="49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9" fillId="0" borderId="50" xfId="0" applyFont="1" applyBorder="1" applyAlignment="1">
      <alignment horizontal="right" wrapText="1"/>
    </xf>
    <xf numFmtId="0" fontId="0" fillId="2" borderId="52" xfId="0" applyFont="1" applyFill="1" applyBorder="1" applyAlignment="1"/>
    <xf numFmtId="0" fontId="0" fillId="2" borderId="49" xfId="0" applyFont="1" applyFill="1" applyBorder="1" applyAlignment="1"/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0" fillId="0" borderId="49" xfId="0" applyFill="1" applyBorder="1"/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164" fontId="1" fillId="9" borderId="53" xfId="0" applyNumberFormat="1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21248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U102"/>
  <sheetViews>
    <sheetView showGridLines="0" tabSelected="1" topLeftCell="B1" zoomScale="130" zoomScaleNormal="130" workbookViewId="0">
      <selection activeCell="G77" sqref="G77"/>
    </sheetView>
  </sheetViews>
  <sheetFormatPr baseColWidth="10" defaultColWidth="10.85546875" defaultRowHeight="11.25" customHeight="1" x14ac:dyDescent="0.25"/>
  <cols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42578125" style="1" customWidth="1"/>
    <col min="7" max="7" width="17.42578125" style="66" customWidth="1"/>
    <col min="8" max="255" width="10.85546875" style="1" customWidth="1"/>
  </cols>
  <sheetData>
    <row r="2" spans="1:255" ht="15" customHeight="1" x14ac:dyDescent="0.25">
      <c r="B2" s="2"/>
      <c r="C2" s="2"/>
      <c r="D2" s="2"/>
      <c r="E2" s="2"/>
      <c r="F2" s="2"/>
      <c r="G2" s="59"/>
    </row>
    <row r="3" spans="1:255" ht="15" customHeight="1" x14ac:dyDescent="0.25">
      <c r="B3" s="2"/>
      <c r="C3" s="2"/>
      <c r="D3" s="2"/>
      <c r="E3" s="2"/>
      <c r="F3" s="2"/>
      <c r="G3" s="59"/>
    </row>
    <row r="4" spans="1:255" ht="15" customHeight="1" x14ac:dyDescent="0.25">
      <c r="B4" s="2"/>
      <c r="C4" s="2"/>
      <c r="D4" s="2"/>
      <c r="E4" s="2"/>
      <c r="F4" s="2"/>
      <c r="G4" s="59"/>
    </row>
    <row r="5" spans="1:255" ht="15" customHeight="1" x14ac:dyDescent="0.25">
      <c r="B5" s="2"/>
      <c r="C5" s="2"/>
      <c r="D5" s="2"/>
      <c r="E5" s="2"/>
      <c r="F5" s="2"/>
      <c r="G5" s="59"/>
    </row>
    <row r="6" spans="1:255" ht="15" customHeight="1" x14ac:dyDescent="0.25">
      <c r="B6" s="2"/>
      <c r="C6" s="2"/>
      <c r="D6" s="2"/>
      <c r="E6" s="2"/>
      <c r="F6" s="2"/>
      <c r="G6" s="59"/>
    </row>
    <row r="7" spans="1:255" ht="15" customHeight="1" x14ac:dyDescent="0.25">
      <c r="B7" s="2"/>
      <c r="C7" s="2"/>
      <c r="D7" s="2"/>
      <c r="E7" s="2"/>
      <c r="F7" s="2"/>
      <c r="G7" s="59"/>
    </row>
    <row r="8" spans="1:255" ht="15" customHeight="1" x14ac:dyDescent="0.25">
      <c r="B8" s="3"/>
      <c r="C8" s="4"/>
      <c r="D8" s="2"/>
      <c r="E8" s="4"/>
      <c r="F8" s="4"/>
      <c r="G8" s="60"/>
    </row>
    <row r="9" spans="1:255" s="87" customFormat="1" ht="15" x14ac:dyDescent="0.25">
      <c r="A9" s="79"/>
      <c r="B9" s="80" t="s">
        <v>0</v>
      </c>
      <c r="C9" s="81" t="s">
        <v>64</v>
      </c>
      <c r="D9" s="82"/>
      <c r="E9" s="83" t="s">
        <v>73</v>
      </c>
      <c r="F9" s="84"/>
      <c r="G9" s="85">
        <v>50000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</row>
    <row r="10" spans="1:255" s="87" customFormat="1" ht="25.5" customHeight="1" x14ac:dyDescent="0.25">
      <c r="A10" s="79"/>
      <c r="B10" s="5" t="s">
        <v>1</v>
      </c>
      <c r="C10" s="88" t="s">
        <v>72</v>
      </c>
      <c r="D10" s="82"/>
      <c r="E10" s="70" t="s">
        <v>2</v>
      </c>
      <c r="F10" s="71"/>
      <c r="G10" s="89" t="s">
        <v>66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</row>
    <row r="11" spans="1:255" s="87" customFormat="1" ht="18" customHeight="1" x14ac:dyDescent="0.25">
      <c r="A11" s="79"/>
      <c r="B11" s="5" t="s">
        <v>3</v>
      </c>
      <c r="C11" s="81" t="s">
        <v>58</v>
      </c>
      <c r="D11" s="82"/>
      <c r="E11" s="70" t="s">
        <v>74</v>
      </c>
      <c r="F11" s="71"/>
      <c r="G11" s="85">
        <v>214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</row>
    <row r="12" spans="1:255" s="87" customFormat="1" ht="11.25" customHeight="1" x14ac:dyDescent="0.25">
      <c r="A12" s="79"/>
      <c r="B12" s="5" t="s">
        <v>4</v>
      </c>
      <c r="C12" s="81" t="s">
        <v>65</v>
      </c>
      <c r="D12" s="82"/>
      <c r="E12" s="90" t="s">
        <v>5</v>
      </c>
      <c r="F12" s="91"/>
      <c r="G12" s="85">
        <f>G9*G11</f>
        <v>10700000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</row>
    <row r="13" spans="1:255" s="87" customFormat="1" ht="33" customHeight="1" x14ac:dyDescent="0.25">
      <c r="A13" s="79"/>
      <c r="B13" s="5" t="s">
        <v>6</v>
      </c>
      <c r="C13" s="81" t="s">
        <v>65</v>
      </c>
      <c r="D13" s="82"/>
      <c r="E13" s="70" t="s">
        <v>7</v>
      </c>
      <c r="F13" s="71"/>
      <c r="G13" s="95" t="s">
        <v>67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</row>
    <row r="14" spans="1:255" s="87" customFormat="1" ht="15" x14ac:dyDescent="0.25">
      <c r="A14" s="79"/>
      <c r="B14" s="5" t="s">
        <v>8</v>
      </c>
      <c r="C14" s="81" t="s">
        <v>63</v>
      </c>
      <c r="D14" s="82"/>
      <c r="E14" s="70" t="s">
        <v>9</v>
      </c>
      <c r="F14" s="71"/>
      <c r="G14" s="89" t="s">
        <v>66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</row>
    <row r="15" spans="1:255" s="87" customFormat="1" ht="25.5" customHeight="1" x14ac:dyDescent="0.25">
      <c r="A15" s="79"/>
      <c r="B15" s="5" t="s">
        <v>10</v>
      </c>
      <c r="C15" s="92" t="s">
        <v>109</v>
      </c>
      <c r="D15" s="82"/>
      <c r="E15" s="93" t="s">
        <v>11</v>
      </c>
      <c r="F15" s="94"/>
      <c r="G15" s="95" t="s">
        <v>68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</row>
    <row r="16" spans="1:255" ht="12" customHeight="1" x14ac:dyDescent="0.25">
      <c r="A16" s="2"/>
      <c r="B16" s="6"/>
      <c r="C16" s="7"/>
      <c r="D16" s="8"/>
      <c r="E16" s="9"/>
      <c r="F16" s="9"/>
      <c r="G16" s="61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6"/>
      <c r="B17" s="72" t="s">
        <v>12</v>
      </c>
      <c r="C17" s="73"/>
      <c r="D17" s="73"/>
      <c r="E17" s="73"/>
      <c r="F17" s="73"/>
      <c r="G17" s="73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62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97"/>
      <c r="B19" s="98" t="s">
        <v>13</v>
      </c>
      <c r="C19" s="99"/>
      <c r="D19" s="100"/>
      <c r="E19" s="100"/>
      <c r="F19" s="101"/>
      <c r="G19" s="102"/>
    </row>
    <row r="20" spans="1:255" ht="24" customHeight="1" x14ac:dyDescent="0.25">
      <c r="A20" s="97"/>
      <c r="B20" s="103" t="s">
        <v>14</v>
      </c>
      <c r="C20" s="104" t="s">
        <v>15</v>
      </c>
      <c r="D20" s="104" t="s">
        <v>16</v>
      </c>
      <c r="E20" s="103" t="s">
        <v>17</v>
      </c>
      <c r="F20" s="104" t="s">
        <v>18</v>
      </c>
      <c r="G20" s="103" t="s">
        <v>19</v>
      </c>
    </row>
    <row r="21" spans="1:255" s="111" customFormat="1" ht="12" customHeight="1" x14ac:dyDescent="0.25">
      <c r="A21" s="105"/>
      <c r="B21" s="106" t="s">
        <v>75</v>
      </c>
      <c r="C21" s="107" t="s">
        <v>20</v>
      </c>
      <c r="D21" s="107">
        <v>30</v>
      </c>
      <c r="E21" s="107" t="s">
        <v>81</v>
      </c>
      <c r="F21" s="108">
        <v>33000</v>
      </c>
      <c r="G21" s="109">
        <f>D21*F21</f>
        <v>990000</v>
      </c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</row>
    <row r="22" spans="1:255" s="111" customFormat="1" ht="12" customHeight="1" x14ac:dyDescent="0.25">
      <c r="A22" s="105"/>
      <c r="B22" s="106" t="s">
        <v>76</v>
      </c>
      <c r="C22" s="107" t="s">
        <v>20</v>
      </c>
      <c r="D22" s="107">
        <v>2</v>
      </c>
      <c r="E22" s="107" t="s">
        <v>82</v>
      </c>
      <c r="F22" s="108">
        <v>33000</v>
      </c>
      <c r="G22" s="109">
        <f t="shared" ref="G22:G26" si="0">D22*F22</f>
        <v>66000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</row>
    <row r="23" spans="1:255" s="111" customFormat="1" ht="12" customHeight="1" x14ac:dyDescent="0.25">
      <c r="A23" s="105"/>
      <c r="B23" s="106" t="s">
        <v>77</v>
      </c>
      <c r="C23" s="107" t="s">
        <v>20</v>
      </c>
      <c r="D23" s="107">
        <v>5</v>
      </c>
      <c r="E23" s="107" t="s">
        <v>83</v>
      </c>
      <c r="F23" s="108">
        <v>33000</v>
      </c>
      <c r="G23" s="109">
        <f t="shared" si="0"/>
        <v>165000</v>
      </c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  <c r="IT23" s="110"/>
      <c r="IU23" s="110"/>
    </row>
    <row r="24" spans="1:255" s="111" customFormat="1" ht="12" customHeight="1" x14ac:dyDescent="0.25">
      <c r="A24" s="105"/>
      <c r="B24" s="106" t="s">
        <v>78</v>
      </c>
      <c r="C24" s="107" t="s">
        <v>20</v>
      </c>
      <c r="D24" s="107">
        <v>16</v>
      </c>
      <c r="E24" s="107" t="s">
        <v>84</v>
      </c>
      <c r="F24" s="108">
        <v>33000</v>
      </c>
      <c r="G24" s="109">
        <f t="shared" si="0"/>
        <v>528000</v>
      </c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  <c r="IR24" s="110"/>
      <c r="IS24" s="110"/>
      <c r="IT24" s="110"/>
      <c r="IU24" s="110"/>
    </row>
    <row r="25" spans="1:255" s="111" customFormat="1" ht="12" customHeight="1" x14ac:dyDescent="0.25">
      <c r="A25" s="105"/>
      <c r="B25" s="106" t="s">
        <v>79</v>
      </c>
      <c r="C25" s="107" t="s">
        <v>20</v>
      </c>
      <c r="D25" s="107">
        <v>40</v>
      </c>
      <c r="E25" s="107" t="s">
        <v>85</v>
      </c>
      <c r="F25" s="108">
        <v>33000</v>
      </c>
      <c r="G25" s="109">
        <f t="shared" si="0"/>
        <v>1320000</v>
      </c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  <c r="IR25" s="110"/>
      <c r="IS25" s="110"/>
      <c r="IT25" s="110"/>
      <c r="IU25" s="110"/>
    </row>
    <row r="26" spans="1:255" s="111" customFormat="1" ht="12" customHeight="1" x14ac:dyDescent="0.25">
      <c r="A26" s="105"/>
      <c r="B26" s="106" t="s">
        <v>80</v>
      </c>
      <c r="C26" s="107" t="s">
        <v>20</v>
      </c>
      <c r="D26" s="107">
        <v>5</v>
      </c>
      <c r="E26" s="107" t="s">
        <v>83</v>
      </c>
      <c r="F26" s="108">
        <v>33000</v>
      </c>
      <c r="G26" s="109">
        <f t="shared" si="0"/>
        <v>165000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  <c r="IR26" s="110"/>
      <c r="IS26" s="110"/>
      <c r="IT26" s="110"/>
      <c r="IU26" s="110"/>
    </row>
    <row r="27" spans="1:255" ht="11.25" customHeight="1" x14ac:dyDescent="0.25">
      <c r="A27" s="1"/>
      <c r="B27" s="112" t="s">
        <v>21</v>
      </c>
      <c r="C27" s="113"/>
      <c r="D27" s="113"/>
      <c r="E27" s="113"/>
      <c r="F27" s="114"/>
      <c r="G27" s="115">
        <f>SUM(G21:G26)</f>
        <v>3234000</v>
      </c>
    </row>
    <row r="28" spans="1:255" ht="15.75" customHeight="1" x14ac:dyDescent="0.25">
      <c r="A28" s="97"/>
      <c r="B28" s="116"/>
      <c r="C28" s="14"/>
      <c r="D28" s="14"/>
      <c r="E28" s="14"/>
      <c r="F28" s="15"/>
      <c r="G28" s="15"/>
      <c r="K28" s="58"/>
    </row>
    <row r="29" spans="1:255" ht="12" customHeight="1" x14ac:dyDescent="0.25">
      <c r="A29" s="97"/>
      <c r="B29" s="98" t="s">
        <v>22</v>
      </c>
      <c r="C29" s="99"/>
      <c r="D29" s="100"/>
      <c r="E29" s="100"/>
      <c r="F29" s="101"/>
      <c r="G29" s="102"/>
    </row>
    <row r="30" spans="1:255" ht="24" customHeight="1" x14ac:dyDescent="0.25">
      <c r="A30" s="97"/>
      <c r="B30" s="103" t="s">
        <v>14</v>
      </c>
      <c r="C30" s="104" t="s">
        <v>15</v>
      </c>
      <c r="D30" s="104" t="s">
        <v>16</v>
      </c>
      <c r="E30" s="103" t="s">
        <v>59</v>
      </c>
      <c r="F30" s="104" t="s">
        <v>18</v>
      </c>
      <c r="G30" s="103" t="s">
        <v>19</v>
      </c>
    </row>
    <row r="31" spans="1:255" s="87" customFormat="1" ht="12" customHeight="1" x14ac:dyDescent="0.25">
      <c r="A31" s="79"/>
      <c r="B31" s="117"/>
      <c r="C31" s="118" t="s">
        <v>59</v>
      </c>
      <c r="D31" s="118" t="s">
        <v>59</v>
      </c>
      <c r="E31" s="118" t="s">
        <v>59</v>
      </c>
      <c r="F31" s="119" t="s">
        <v>59</v>
      </c>
      <c r="G31" s="120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</row>
    <row r="32" spans="1:255" ht="11.25" customHeight="1" x14ac:dyDescent="0.25">
      <c r="A32" s="1"/>
      <c r="B32" s="112" t="s">
        <v>23</v>
      </c>
      <c r="C32" s="113"/>
      <c r="D32" s="113"/>
      <c r="E32" s="113"/>
      <c r="F32" s="114"/>
      <c r="G32" s="115"/>
    </row>
    <row r="33" spans="1:255" ht="15.75" customHeight="1" x14ac:dyDescent="0.25">
      <c r="A33" s="97"/>
      <c r="B33" s="13"/>
      <c r="C33" s="14"/>
      <c r="D33" s="14"/>
      <c r="E33" s="14"/>
      <c r="F33" s="15"/>
      <c r="G33" s="15"/>
      <c r="K33" s="58"/>
    </row>
    <row r="34" spans="1:255" ht="12" customHeight="1" x14ac:dyDescent="0.25">
      <c r="A34" s="97"/>
      <c r="B34" s="98" t="s">
        <v>24</v>
      </c>
      <c r="C34" s="99"/>
      <c r="D34" s="100"/>
      <c r="E34" s="100"/>
      <c r="F34" s="101"/>
      <c r="G34" s="102"/>
    </row>
    <row r="35" spans="1:255" ht="24" customHeight="1" x14ac:dyDescent="0.25">
      <c r="A35" s="97"/>
      <c r="B35" s="103" t="s">
        <v>14</v>
      </c>
      <c r="C35" s="104" t="s">
        <v>15</v>
      </c>
      <c r="D35" s="104" t="s">
        <v>16</v>
      </c>
      <c r="E35" s="103" t="s">
        <v>17</v>
      </c>
      <c r="F35" s="104" t="s">
        <v>18</v>
      </c>
      <c r="G35" s="103" t="s">
        <v>19</v>
      </c>
    </row>
    <row r="36" spans="1:255" s="111" customFormat="1" ht="12" customHeight="1" x14ac:dyDescent="0.25">
      <c r="A36" s="105"/>
      <c r="B36" s="106" t="s">
        <v>86</v>
      </c>
      <c r="C36" s="107" t="s">
        <v>25</v>
      </c>
      <c r="D36" s="107">
        <v>11</v>
      </c>
      <c r="E36" s="107" t="s">
        <v>92</v>
      </c>
      <c r="F36" s="108">
        <v>90000</v>
      </c>
      <c r="G36" s="109">
        <f>D36*F36</f>
        <v>990000</v>
      </c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</row>
    <row r="37" spans="1:255" s="111" customFormat="1" ht="12" customHeight="1" x14ac:dyDescent="0.25">
      <c r="A37" s="105"/>
      <c r="B37" s="106" t="s">
        <v>87</v>
      </c>
      <c r="C37" s="107" t="s">
        <v>25</v>
      </c>
      <c r="D37" s="107">
        <v>1</v>
      </c>
      <c r="E37" s="107" t="s">
        <v>93</v>
      </c>
      <c r="F37" s="108">
        <v>90000</v>
      </c>
      <c r="G37" s="109">
        <f t="shared" ref="G37:G42" si="1">D37*F37</f>
        <v>90000</v>
      </c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</row>
    <row r="38" spans="1:255" s="111" customFormat="1" ht="12" customHeight="1" x14ac:dyDescent="0.25">
      <c r="A38" s="105"/>
      <c r="B38" s="106" t="s">
        <v>77</v>
      </c>
      <c r="C38" s="107" t="s">
        <v>25</v>
      </c>
      <c r="D38" s="107">
        <v>4</v>
      </c>
      <c r="E38" s="107" t="s">
        <v>94</v>
      </c>
      <c r="F38" s="108">
        <v>90000</v>
      </c>
      <c r="G38" s="109">
        <f t="shared" si="1"/>
        <v>360000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</row>
    <row r="39" spans="1:255" s="111" customFormat="1" ht="12" customHeight="1" x14ac:dyDescent="0.25">
      <c r="A39" s="105"/>
      <c r="B39" s="106" t="s">
        <v>88</v>
      </c>
      <c r="C39" s="107" t="s">
        <v>25</v>
      </c>
      <c r="D39" s="107">
        <v>3</v>
      </c>
      <c r="E39" s="107" t="s">
        <v>95</v>
      </c>
      <c r="F39" s="108">
        <v>95000</v>
      </c>
      <c r="G39" s="109">
        <f t="shared" si="1"/>
        <v>285000</v>
      </c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  <c r="IU39" s="110"/>
    </row>
    <row r="40" spans="1:255" s="111" customFormat="1" ht="12" customHeight="1" x14ac:dyDescent="0.25">
      <c r="A40" s="105"/>
      <c r="B40" s="106" t="s">
        <v>89</v>
      </c>
      <c r="C40" s="107" t="s">
        <v>25</v>
      </c>
      <c r="D40" s="107">
        <v>1</v>
      </c>
      <c r="E40" s="107" t="s">
        <v>96</v>
      </c>
      <c r="F40" s="108">
        <v>90000</v>
      </c>
      <c r="G40" s="109">
        <f t="shared" si="1"/>
        <v>90000</v>
      </c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</row>
    <row r="41" spans="1:255" s="111" customFormat="1" ht="12" customHeight="1" x14ac:dyDescent="0.25">
      <c r="A41" s="105"/>
      <c r="B41" s="106" t="s">
        <v>90</v>
      </c>
      <c r="C41" s="107" t="s">
        <v>25</v>
      </c>
      <c r="D41" s="107">
        <v>2</v>
      </c>
      <c r="E41" s="107" t="s">
        <v>85</v>
      </c>
      <c r="F41" s="108">
        <v>95000</v>
      </c>
      <c r="G41" s="109">
        <f t="shared" ref="G41" si="2">D41*F41</f>
        <v>190000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</row>
    <row r="42" spans="1:255" s="111" customFormat="1" ht="12" customHeight="1" x14ac:dyDescent="0.25">
      <c r="A42" s="105"/>
      <c r="B42" s="106" t="s">
        <v>91</v>
      </c>
      <c r="C42" s="107" t="s">
        <v>25</v>
      </c>
      <c r="D42" s="107">
        <v>2</v>
      </c>
      <c r="E42" s="107" t="s">
        <v>85</v>
      </c>
      <c r="F42" s="108">
        <v>230000</v>
      </c>
      <c r="G42" s="109">
        <f t="shared" si="1"/>
        <v>460000</v>
      </c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</row>
    <row r="43" spans="1:255" ht="11.25" customHeight="1" x14ac:dyDescent="0.25">
      <c r="A43" s="1"/>
      <c r="B43" s="112" t="s">
        <v>26</v>
      </c>
      <c r="C43" s="113"/>
      <c r="D43" s="113"/>
      <c r="E43" s="113"/>
      <c r="F43" s="114"/>
      <c r="G43" s="115">
        <f>SUM(G36:G42)</f>
        <v>2465000</v>
      </c>
    </row>
    <row r="44" spans="1:255" ht="15.75" customHeight="1" x14ac:dyDescent="0.25">
      <c r="A44" s="97"/>
      <c r="B44" s="13"/>
      <c r="C44" s="14"/>
      <c r="D44" s="14"/>
      <c r="E44" s="14"/>
      <c r="F44" s="15"/>
      <c r="G44" s="15"/>
      <c r="K44" s="58"/>
    </row>
    <row r="45" spans="1:255" ht="12" customHeight="1" x14ac:dyDescent="0.25">
      <c r="A45" s="97"/>
      <c r="B45" s="98" t="s">
        <v>27</v>
      </c>
      <c r="C45" s="99"/>
      <c r="D45" s="100"/>
      <c r="E45" s="100"/>
      <c r="F45" s="101"/>
      <c r="G45" s="102"/>
    </row>
    <row r="46" spans="1:255" ht="24" customHeight="1" x14ac:dyDescent="0.25">
      <c r="A46" s="97"/>
      <c r="B46" s="103" t="s">
        <v>28</v>
      </c>
      <c r="C46" s="104" t="s">
        <v>29</v>
      </c>
      <c r="D46" s="104" t="s">
        <v>30</v>
      </c>
      <c r="E46" s="103" t="s">
        <v>17</v>
      </c>
      <c r="F46" s="104" t="s">
        <v>18</v>
      </c>
      <c r="G46" s="103" t="s">
        <v>19</v>
      </c>
    </row>
    <row r="47" spans="1:255" s="111" customFormat="1" ht="12" customHeight="1" x14ac:dyDescent="0.25">
      <c r="A47" s="105"/>
      <c r="B47" s="106" t="s">
        <v>111</v>
      </c>
      <c r="C47" s="107" t="s">
        <v>69</v>
      </c>
      <c r="D47" s="107">
        <v>24</v>
      </c>
      <c r="E47" s="107" t="s">
        <v>62</v>
      </c>
      <c r="F47" s="108">
        <v>6069</v>
      </c>
      <c r="G47" s="109">
        <f>D47*F47</f>
        <v>145656</v>
      </c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  <c r="IR47" s="110"/>
      <c r="IS47" s="110"/>
      <c r="IT47" s="110"/>
      <c r="IU47" s="110"/>
    </row>
    <row r="48" spans="1:255" s="111" customFormat="1" ht="12" customHeight="1" x14ac:dyDescent="0.25">
      <c r="A48" s="105"/>
      <c r="B48" s="106" t="s">
        <v>112</v>
      </c>
      <c r="C48" s="107" t="s">
        <v>69</v>
      </c>
      <c r="D48" s="107">
        <v>2.4</v>
      </c>
      <c r="E48" s="107" t="s">
        <v>102</v>
      </c>
      <c r="F48" s="108">
        <v>80920</v>
      </c>
      <c r="G48" s="109">
        <f t="shared" ref="G48:G58" si="3">D48*F48</f>
        <v>194208</v>
      </c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10"/>
      <c r="IS48" s="110"/>
      <c r="IT48" s="110"/>
      <c r="IU48" s="110"/>
    </row>
    <row r="49" spans="1:255" s="111" customFormat="1" ht="12" customHeight="1" x14ac:dyDescent="0.25">
      <c r="A49" s="105"/>
      <c r="B49" s="106" t="s">
        <v>113</v>
      </c>
      <c r="C49" s="107" t="s">
        <v>69</v>
      </c>
      <c r="D49" s="107">
        <v>2.6</v>
      </c>
      <c r="E49" s="107" t="s">
        <v>103</v>
      </c>
      <c r="F49" s="108">
        <v>18921</v>
      </c>
      <c r="G49" s="109">
        <f t="shared" si="3"/>
        <v>49194.6</v>
      </c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  <c r="IR49" s="110"/>
      <c r="IS49" s="110"/>
      <c r="IT49" s="110"/>
      <c r="IU49" s="110"/>
    </row>
    <row r="50" spans="1:255" s="111" customFormat="1" ht="12" customHeight="1" x14ac:dyDescent="0.25">
      <c r="A50" s="105"/>
      <c r="B50" s="106" t="s">
        <v>114</v>
      </c>
      <c r="C50" s="107" t="s">
        <v>70</v>
      </c>
      <c r="D50" s="107">
        <v>1.2</v>
      </c>
      <c r="E50" s="107" t="s">
        <v>110</v>
      </c>
      <c r="F50" s="108">
        <v>25371</v>
      </c>
      <c r="G50" s="109">
        <f t="shared" si="3"/>
        <v>30445.199999999997</v>
      </c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  <c r="IR50" s="110"/>
      <c r="IS50" s="110"/>
      <c r="IT50" s="110"/>
      <c r="IU50" s="110"/>
    </row>
    <row r="51" spans="1:255" s="111" customFormat="1" ht="12" customHeight="1" x14ac:dyDescent="0.25">
      <c r="A51" s="105"/>
      <c r="B51" s="106" t="s">
        <v>115</v>
      </c>
      <c r="C51" s="107" t="s">
        <v>70</v>
      </c>
      <c r="D51" s="107">
        <v>1</v>
      </c>
      <c r="E51" s="107" t="s">
        <v>93</v>
      </c>
      <c r="F51" s="108">
        <v>31647</v>
      </c>
      <c r="G51" s="109">
        <f>D51*F51</f>
        <v>31647</v>
      </c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0"/>
      <c r="IP51" s="110"/>
      <c r="IQ51" s="110"/>
      <c r="IR51" s="110"/>
      <c r="IS51" s="110"/>
      <c r="IT51" s="110"/>
      <c r="IU51" s="110"/>
    </row>
    <row r="52" spans="1:255" s="111" customFormat="1" ht="12" customHeight="1" x14ac:dyDescent="0.25">
      <c r="A52" s="105"/>
      <c r="B52" s="106" t="s">
        <v>116</v>
      </c>
      <c r="C52" s="107" t="s">
        <v>70</v>
      </c>
      <c r="D52" s="107">
        <v>1.8</v>
      </c>
      <c r="E52" s="107" t="s">
        <v>93</v>
      </c>
      <c r="F52" s="108">
        <v>23205</v>
      </c>
      <c r="G52" s="109">
        <f>D52*F52</f>
        <v>41769</v>
      </c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  <c r="IO52" s="110"/>
      <c r="IP52" s="110"/>
      <c r="IQ52" s="110"/>
      <c r="IR52" s="110"/>
      <c r="IS52" s="110"/>
      <c r="IT52" s="110"/>
      <c r="IU52" s="110"/>
    </row>
    <row r="53" spans="1:255" s="111" customFormat="1" ht="12" customHeight="1" x14ac:dyDescent="0.25">
      <c r="A53" s="105"/>
      <c r="B53" s="106" t="s">
        <v>117</v>
      </c>
      <c r="C53" s="107" t="s">
        <v>71</v>
      </c>
      <c r="D53" s="107">
        <v>1.5</v>
      </c>
      <c r="E53" s="107" t="s">
        <v>104</v>
      </c>
      <c r="F53" s="108">
        <v>32857</v>
      </c>
      <c r="G53" s="109">
        <f t="shared" si="3"/>
        <v>49285.5</v>
      </c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  <c r="IR53" s="110"/>
      <c r="IS53" s="110"/>
      <c r="IT53" s="110"/>
      <c r="IU53" s="110"/>
    </row>
    <row r="54" spans="1:255" s="111" customFormat="1" ht="12" customHeight="1" x14ac:dyDescent="0.25">
      <c r="A54" s="105"/>
      <c r="B54" s="106" t="s">
        <v>97</v>
      </c>
      <c r="C54" s="107" t="s">
        <v>69</v>
      </c>
      <c r="D54" s="107">
        <v>7</v>
      </c>
      <c r="E54" s="107" t="s">
        <v>96</v>
      </c>
      <c r="F54" s="108">
        <v>5593</v>
      </c>
      <c r="G54" s="109">
        <f t="shared" si="3"/>
        <v>39151</v>
      </c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10"/>
      <c r="GZ54" s="110"/>
      <c r="HA54" s="110"/>
      <c r="HB54" s="110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  <c r="IO54" s="110"/>
      <c r="IP54" s="110"/>
      <c r="IQ54" s="110"/>
      <c r="IR54" s="110"/>
      <c r="IS54" s="110"/>
      <c r="IT54" s="110"/>
      <c r="IU54" s="110"/>
    </row>
    <row r="55" spans="1:255" s="111" customFormat="1" ht="12" customHeight="1" x14ac:dyDescent="0.25">
      <c r="A55" s="105"/>
      <c r="B55" s="106" t="s">
        <v>98</v>
      </c>
      <c r="C55" s="107" t="s">
        <v>70</v>
      </c>
      <c r="D55" s="107">
        <v>40</v>
      </c>
      <c r="E55" s="107" t="s">
        <v>105</v>
      </c>
      <c r="F55" s="108">
        <v>2321</v>
      </c>
      <c r="G55" s="109">
        <f t="shared" si="3"/>
        <v>92840</v>
      </c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10"/>
      <c r="GZ55" s="110"/>
      <c r="HA55" s="110"/>
      <c r="HB55" s="110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  <c r="IO55" s="110"/>
      <c r="IP55" s="110"/>
      <c r="IQ55" s="110"/>
      <c r="IR55" s="110"/>
      <c r="IS55" s="110"/>
      <c r="IT55" s="110"/>
      <c r="IU55" s="110"/>
    </row>
    <row r="56" spans="1:255" s="111" customFormat="1" ht="12" customHeight="1" x14ac:dyDescent="0.25">
      <c r="A56" s="105"/>
      <c r="B56" s="106" t="s">
        <v>118</v>
      </c>
      <c r="C56" s="107" t="s">
        <v>70</v>
      </c>
      <c r="D56" s="107">
        <v>0.6</v>
      </c>
      <c r="E56" s="107" t="s">
        <v>106</v>
      </c>
      <c r="F56" s="108">
        <v>201052</v>
      </c>
      <c r="G56" s="109">
        <f t="shared" si="3"/>
        <v>120631.2</v>
      </c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  <c r="IO56" s="110"/>
      <c r="IP56" s="110"/>
      <c r="IQ56" s="110"/>
      <c r="IR56" s="110"/>
      <c r="IS56" s="110"/>
      <c r="IT56" s="110"/>
      <c r="IU56" s="110"/>
    </row>
    <row r="57" spans="1:255" s="111" customFormat="1" ht="12" customHeight="1" x14ac:dyDescent="0.25">
      <c r="A57" s="105"/>
      <c r="B57" s="106" t="s">
        <v>119</v>
      </c>
      <c r="C57" s="107" t="s">
        <v>70</v>
      </c>
      <c r="D57" s="107">
        <v>1.5</v>
      </c>
      <c r="E57" s="107" t="s">
        <v>105</v>
      </c>
      <c r="F57" s="108">
        <v>27870</v>
      </c>
      <c r="G57" s="109">
        <f t="shared" si="3"/>
        <v>41805</v>
      </c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10"/>
      <c r="GZ57" s="110"/>
      <c r="HA57" s="110"/>
      <c r="HB57" s="110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110"/>
      <c r="IJ57" s="110"/>
      <c r="IK57" s="110"/>
      <c r="IL57" s="110"/>
      <c r="IM57" s="110"/>
      <c r="IN57" s="110"/>
      <c r="IO57" s="110"/>
      <c r="IP57" s="110"/>
      <c r="IQ57" s="110"/>
      <c r="IR57" s="110"/>
      <c r="IS57" s="110"/>
      <c r="IT57" s="110"/>
      <c r="IU57" s="110"/>
    </row>
    <row r="58" spans="1:255" s="111" customFormat="1" ht="12" customHeight="1" x14ac:dyDescent="0.25">
      <c r="A58" s="105"/>
      <c r="B58" s="106" t="s">
        <v>120</v>
      </c>
      <c r="C58" s="107" t="s">
        <v>70</v>
      </c>
      <c r="D58" s="107">
        <v>8</v>
      </c>
      <c r="E58" s="107" t="s">
        <v>83</v>
      </c>
      <c r="F58" s="108">
        <v>11988</v>
      </c>
      <c r="G58" s="109">
        <f t="shared" si="3"/>
        <v>95904</v>
      </c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10"/>
      <c r="EY58" s="110"/>
      <c r="EZ58" s="110"/>
      <c r="FA58" s="110"/>
      <c r="FB58" s="110"/>
      <c r="FC58" s="110"/>
      <c r="FD58" s="110"/>
      <c r="FE58" s="110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10"/>
      <c r="GZ58" s="110"/>
      <c r="HA58" s="110"/>
      <c r="HB58" s="110"/>
      <c r="HC58" s="110"/>
      <c r="HD58" s="110"/>
      <c r="HE58" s="110"/>
      <c r="HF58" s="110"/>
      <c r="HG58" s="110"/>
      <c r="HH58" s="110"/>
      <c r="HI58" s="110"/>
      <c r="HJ58" s="110"/>
      <c r="HK58" s="110"/>
      <c r="HL58" s="110"/>
      <c r="HM58" s="110"/>
      <c r="HN58" s="110"/>
      <c r="HO58" s="110"/>
      <c r="HP58" s="110"/>
      <c r="HQ58" s="110"/>
      <c r="HR58" s="110"/>
      <c r="HS58" s="110"/>
      <c r="HT58" s="110"/>
      <c r="HU58" s="110"/>
      <c r="HV58" s="110"/>
      <c r="HW58" s="110"/>
      <c r="HX58" s="110"/>
      <c r="HY58" s="110"/>
      <c r="HZ58" s="110"/>
      <c r="IA58" s="110"/>
      <c r="IB58" s="110"/>
      <c r="IC58" s="110"/>
      <c r="ID58" s="110"/>
      <c r="IE58" s="110"/>
      <c r="IF58" s="110"/>
      <c r="IG58" s="110"/>
      <c r="IH58" s="110"/>
      <c r="II58" s="110"/>
      <c r="IJ58" s="110"/>
      <c r="IK58" s="110"/>
      <c r="IL58" s="110"/>
      <c r="IM58" s="110"/>
      <c r="IN58" s="110"/>
      <c r="IO58" s="110"/>
      <c r="IP58" s="110"/>
      <c r="IQ58" s="110"/>
      <c r="IR58" s="110"/>
      <c r="IS58" s="110"/>
      <c r="IT58" s="110"/>
      <c r="IU58" s="110"/>
    </row>
    <row r="59" spans="1:255" s="111" customFormat="1" ht="12" customHeight="1" x14ac:dyDescent="0.25">
      <c r="A59" s="105"/>
      <c r="B59" s="106" t="s">
        <v>121</v>
      </c>
      <c r="C59" s="107" t="s">
        <v>71</v>
      </c>
      <c r="D59" s="107">
        <v>15</v>
      </c>
      <c r="E59" s="107" t="s">
        <v>93</v>
      </c>
      <c r="F59" s="108">
        <v>4100</v>
      </c>
      <c r="G59" s="109">
        <f t="shared" ref="G59:G65" si="4">D59*F59</f>
        <v>61500</v>
      </c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10"/>
      <c r="EY59" s="110"/>
      <c r="EZ59" s="110"/>
      <c r="FA59" s="110"/>
      <c r="FB59" s="110"/>
      <c r="FC59" s="110"/>
      <c r="FD59" s="110"/>
      <c r="FE59" s="110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10"/>
      <c r="GZ59" s="110"/>
      <c r="HA59" s="110"/>
      <c r="HB59" s="110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  <c r="IO59" s="110"/>
      <c r="IP59" s="110"/>
      <c r="IQ59" s="110"/>
      <c r="IR59" s="110"/>
      <c r="IS59" s="110"/>
      <c r="IT59" s="110"/>
      <c r="IU59" s="110"/>
    </row>
    <row r="60" spans="1:255" s="111" customFormat="1" ht="12" customHeight="1" x14ac:dyDescent="0.25">
      <c r="A60" s="105"/>
      <c r="B60" s="106" t="s">
        <v>122</v>
      </c>
      <c r="C60" s="107" t="s">
        <v>69</v>
      </c>
      <c r="D60" s="107">
        <v>0.5</v>
      </c>
      <c r="E60" s="107" t="s">
        <v>93</v>
      </c>
      <c r="F60" s="108">
        <v>146187</v>
      </c>
      <c r="G60" s="109">
        <f t="shared" si="4"/>
        <v>73093.5</v>
      </c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10"/>
      <c r="GZ60" s="110"/>
      <c r="HA60" s="110"/>
      <c r="HB60" s="110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  <c r="IO60" s="110"/>
      <c r="IP60" s="110"/>
      <c r="IQ60" s="110"/>
      <c r="IR60" s="110"/>
      <c r="IS60" s="110"/>
      <c r="IT60" s="110"/>
      <c r="IU60" s="110"/>
    </row>
    <row r="61" spans="1:255" s="111" customFormat="1" ht="12" customHeight="1" x14ac:dyDescent="0.25">
      <c r="A61" s="105"/>
      <c r="B61" s="106" t="s">
        <v>99</v>
      </c>
      <c r="C61" s="107" t="s">
        <v>69</v>
      </c>
      <c r="D61" s="107">
        <v>300</v>
      </c>
      <c r="E61" s="107" t="s">
        <v>103</v>
      </c>
      <c r="F61" s="108">
        <v>1041</v>
      </c>
      <c r="G61" s="109">
        <f t="shared" si="4"/>
        <v>312300</v>
      </c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</row>
    <row r="62" spans="1:255" s="111" customFormat="1" ht="12" customHeight="1" x14ac:dyDescent="0.25">
      <c r="A62" s="105"/>
      <c r="B62" s="106" t="s">
        <v>123</v>
      </c>
      <c r="C62" s="107" t="s">
        <v>69</v>
      </c>
      <c r="D62" s="107">
        <v>200</v>
      </c>
      <c r="E62" s="107" t="s">
        <v>103</v>
      </c>
      <c r="F62" s="108">
        <v>1140</v>
      </c>
      <c r="G62" s="109">
        <f t="shared" si="4"/>
        <v>228000</v>
      </c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110"/>
      <c r="CZ62" s="110"/>
      <c r="DA62" s="110"/>
      <c r="DB62" s="110"/>
      <c r="DC62" s="110"/>
      <c r="DD62" s="110"/>
      <c r="DE62" s="110"/>
      <c r="DF62" s="110"/>
      <c r="DG62" s="110"/>
      <c r="DH62" s="110"/>
      <c r="DI62" s="110"/>
      <c r="DJ62" s="110"/>
      <c r="DK62" s="110"/>
      <c r="DL62" s="110"/>
      <c r="DM62" s="110"/>
      <c r="DN62" s="110"/>
      <c r="DO62" s="110"/>
      <c r="DP62" s="110"/>
      <c r="DQ62" s="110"/>
      <c r="DR62" s="110"/>
      <c r="DS62" s="110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0"/>
      <c r="EF62" s="110"/>
      <c r="EG62" s="110"/>
      <c r="EH62" s="110"/>
      <c r="EI62" s="110"/>
      <c r="EJ62" s="110"/>
      <c r="EK62" s="110"/>
      <c r="EL62" s="110"/>
      <c r="EM62" s="110"/>
      <c r="EN62" s="110"/>
      <c r="EO62" s="110"/>
      <c r="EP62" s="110"/>
      <c r="EQ62" s="110"/>
      <c r="ER62" s="110"/>
      <c r="ES62" s="110"/>
      <c r="ET62" s="110"/>
      <c r="EU62" s="110"/>
      <c r="EV62" s="110"/>
      <c r="EW62" s="110"/>
      <c r="EX62" s="110"/>
      <c r="EY62" s="110"/>
      <c r="EZ62" s="110"/>
      <c r="FA62" s="110"/>
      <c r="FB62" s="110"/>
      <c r="FC62" s="110"/>
      <c r="FD62" s="110"/>
      <c r="FE62" s="110"/>
      <c r="FF62" s="110"/>
      <c r="FG62" s="110"/>
      <c r="FH62" s="110"/>
      <c r="FI62" s="110"/>
      <c r="FJ62" s="110"/>
      <c r="FK62" s="110"/>
      <c r="FL62" s="110"/>
      <c r="FM62" s="110"/>
      <c r="FN62" s="110"/>
      <c r="FO62" s="110"/>
      <c r="FP62" s="110"/>
      <c r="FQ62" s="110"/>
      <c r="FR62" s="110"/>
      <c r="FS62" s="110"/>
      <c r="FT62" s="110"/>
      <c r="FU62" s="110"/>
      <c r="FV62" s="110"/>
      <c r="FW62" s="110"/>
      <c r="FX62" s="110"/>
      <c r="FY62" s="110"/>
      <c r="FZ62" s="110"/>
      <c r="GA62" s="110"/>
      <c r="GB62" s="110"/>
      <c r="GC62" s="110"/>
      <c r="GD62" s="110"/>
      <c r="GE62" s="110"/>
      <c r="GF62" s="110"/>
      <c r="GG62" s="110"/>
      <c r="GH62" s="110"/>
      <c r="GI62" s="110"/>
      <c r="GJ62" s="110"/>
      <c r="GK62" s="110"/>
      <c r="GL62" s="110"/>
      <c r="GM62" s="110"/>
      <c r="GN62" s="110"/>
      <c r="GO62" s="110"/>
      <c r="GP62" s="110"/>
      <c r="GQ62" s="110"/>
      <c r="GR62" s="110"/>
      <c r="GS62" s="110"/>
      <c r="GT62" s="110"/>
      <c r="GU62" s="110"/>
      <c r="GV62" s="110"/>
      <c r="GW62" s="110"/>
      <c r="GX62" s="110"/>
      <c r="GY62" s="110"/>
      <c r="GZ62" s="110"/>
      <c r="HA62" s="110"/>
      <c r="HB62" s="110"/>
      <c r="HC62" s="110"/>
      <c r="HD62" s="110"/>
      <c r="HE62" s="110"/>
      <c r="HF62" s="110"/>
      <c r="HG62" s="110"/>
      <c r="HH62" s="110"/>
      <c r="HI62" s="110"/>
      <c r="HJ62" s="110"/>
      <c r="HK62" s="110"/>
      <c r="HL62" s="110"/>
      <c r="HM62" s="110"/>
      <c r="HN62" s="110"/>
      <c r="HO62" s="110"/>
      <c r="HP62" s="110"/>
      <c r="HQ62" s="110"/>
      <c r="HR62" s="110"/>
      <c r="HS62" s="110"/>
      <c r="HT62" s="110"/>
      <c r="HU62" s="110"/>
      <c r="HV62" s="110"/>
      <c r="HW62" s="110"/>
      <c r="HX62" s="110"/>
      <c r="HY62" s="110"/>
      <c r="HZ62" s="110"/>
      <c r="IA62" s="110"/>
      <c r="IB62" s="110"/>
      <c r="IC62" s="110"/>
      <c r="ID62" s="110"/>
      <c r="IE62" s="110"/>
      <c r="IF62" s="110"/>
      <c r="IG62" s="110"/>
      <c r="IH62" s="110"/>
      <c r="II62" s="110"/>
      <c r="IJ62" s="110"/>
      <c r="IK62" s="110"/>
      <c r="IL62" s="110"/>
      <c r="IM62" s="110"/>
      <c r="IN62" s="110"/>
      <c r="IO62" s="110"/>
      <c r="IP62" s="110"/>
      <c r="IQ62" s="110"/>
      <c r="IR62" s="110"/>
      <c r="IS62" s="110"/>
      <c r="IT62" s="110"/>
      <c r="IU62" s="110"/>
    </row>
    <row r="63" spans="1:255" s="111" customFormat="1" ht="12" customHeight="1" x14ac:dyDescent="0.25">
      <c r="A63" s="105"/>
      <c r="B63" s="106" t="s">
        <v>124</v>
      </c>
      <c r="C63" s="107" t="s">
        <v>70</v>
      </c>
      <c r="D63" s="107">
        <v>12</v>
      </c>
      <c r="E63" s="107" t="s">
        <v>107</v>
      </c>
      <c r="F63" s="108">
        <v>7914</v>
      </c>
      <c r="G63" s="109">
        <f t="shared" si="4"/>
        <v>94968</v>
      </c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0"/>
      <c r="EO63" s="110"/>
      <c r="EP63" s="110"/>
      <c r="EQ63" s="110"/>
      <c r="ER63" s="110"/>
      <c r="ES63" s="110"/>
      <c r="ET63" s="110"/>
      <c r="EU63" s="110"/>
      <c r="EV63" s="110"/>
      <c r="EW63" s="110"/>
      <c r="EX63" s="110"/>
      <c r="EY63" s="110"/>
      <c r="EZ63" s="110"/>
      <c r="FA63" s="110"/>
      <c r="FB63" s="110"/>
      <c r="FC63" s="110"/>
      <c r="FD63" s="110"/>
      <c r="FE63" s="110"/>
      <c r="FF63" s="110"/>
      <c r="FG63" s="110"/>
      <c r="FH63" s="110"/>
      <c r="FI63" s="110"/>
      <c r="FJ63" s="110"/>
      <c r="FK63" s="110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  <c r="FV63" s="110"/>
      <c r="FW63" s="110"/>
      <c r="FX63" s="110"/>
      <c r="FY63" s="110"/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  <c r="GQ63" s="110"/>
      <c r="GR63" s="110"/>
      <c r="GS63" s="110"/>
      <c r="GT63" s="110"/>
      <c r="GU63" s="110"/>
      <c r="GV63" s="110"/>
      <c r="GW63" s="110"/>
      <c r="GX63" s="110"/>
      <c r="GY63" s="110"/>
      <c r="GZ63" s="110"/>
      <c r="HA63" s="110"/>
      <c r="HB63" s="110"/>
      <c r="HC63" s="110"/>
      <c r="HD63" s="110"/>
      <c r="HE63" s="110"/>
      <c r="HF63" s="110"/>
      <c r="HG63" s="110"/>
      <c r="HH63" s="110"/>
      <c r="HI63" s="110"/>
      <c r="HJ63" s="110"/>
      <c r="HK63" s="110"/>
      <c r="HL63" s="110"/>
      <c r="HM63" s="110"/>
      <c r="HN63" s="110"/>
      <c r="HO63" s="110"/>
      <c r="HP63" s="110"/>
      <c r="HQ63" s="110"/>
      <c r="HR63" s="110"/>
      <c r="HS63" s="110"/>
      <c r="HT63" s="110"/>
      <c r="HU63" s="110"/>
      <c r="HV63" s="110"/>
      <c r="HW63" s="110"/>
      <c r="HX63" s="110"/>
      <c r="HY63" s="110"/>
      <c r="HZ63" s="110"/>
      <c r="IA63" s="110"/>
      <c r="IB63" s="110"/>
      <c r="IC63" s="110"/>
      <c r="ID63" s="110"/>
      <c r="IE63" s="110"/>
      <c r="IF63" s="110"/>
      <c r="IG63" s="110"/>
      <c r="IH63" s="110"/>
      <c r="II63" s="110"/>
      <c r="IJ63" s="110"/>
      <c r="IK63" s="110"/>
      <c r="IL63" s="110"/>
      <c r="IM63" s="110"/>
      <c r="IN63" s="110"/>
      <c r="IO63" s="110"/>
      <c r="IP63" s="110"/>
      <c r="IQ63" s="110"/>
      <c r="IR63" s="110"/>
      <c r="IS63" s="110"/>
      <c r="IT63" s="110"/>
      <c r="IU63" s="110"/>
    </row>
    <row r="64" spans="1:255" s="111" customFormat="1" ht="12" customHeight="1" x14ac:dyDescent="0.25">
      <c r="A64" s="105"/>
      <c r="B64" s="106" t="s">
        <v>100</v>
      </c>
      <c r="C64" s="107" t="s">
        <v>70</v>
      </c>
      <c r="D64" s="107">
        <v>10</v>
      </c>
      <c r="E64" s="107" t="s">
        <v>96</v>
      </c>
      <c r="F64" s="108">
        <v>6664</v>
      </c>
      <c r="G64" s="109">
        <f t="shared" si="4"/>
        <v>66640</v>
      </c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110"/>
      <c r="EY64" s="110"/>
      <c r="EZ64" s="110"/>
      <c r="FA64" s="110"/>
      <c r="FB64" s="110"/>
      <c r="FC64" s="110"/>
      <c r="FD64" s="110"/>
      <c r="FE64" s="110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  <c r="GQ64" s="110"/>
      <c r="GR64" s="110"/>
      <c r="GS64" s="110"/>
      <c r="GT64" s="110"/>
      <c r="GU64" s="110"/>
      <c r="GV64" s="110"/>
      <c r="GW64" s="110"/>
      <c r="GX64" s="110"/>
      <c r="GY64" s="110"/>
      <c r="GZ64" s="110"/>
      <c r="HA64" s="110"/>
      <c r="HB64" s="110"/>
      <c r="HC64" s="110"/>
      <c r="HD64" s="110"/>
      <c r="HE64" s="110"/>
      <c r="HF64" s="110"/>
      <c r="HG64" s="110"/>
      <c r="HH64" s="110"/>
      <c r="HI64" s="110"/>
      <c r="HJ64" s="110"/>
      <c r="HK64" s="110"/>
      <c r="HL64" s="110"/>
      <c r="HM64" s="110"/>
      <c r="HN64" s="110"/>
      <c r="HO64" s="110"/>
      <c r="HP64" s="110"/>
      <c r="HQ64" s="110"/>
      <c r="HR64" s="110"/>
      <c r="HS64" s="110"/>
      <c r="HT64" s="110"/>
      <c r="HU64" s="110"/>
      <c r="HV64" s="110"/>
      <c r="HW64" s="110"/>
      <c r="HX64" s="110"/>
      <c r="HY64" s="110"/>
      <c r="HZ64" s="110"/>
      <c r="IA64" s="110"/>
      <c r="IB64" s="110"/>
      <c r="IC64" s="110"/>
      <c r="ID64" s="110"/>
      <c r="IE64" s="110"/>
      <c r="IF64" s="110"/>
      <c r="IG64" s="110"/>
      <c r="IH64" s="110"/>
      <c r="II64" s="110"/>
      <c r="IJ64" s="110"/>
      <c r="IK64" s="110"/>
      <c r="IL64" s="110"/>
      <c r="IM64" s="110"/>
      <c r="IN64" s="110"/>
      <c r="IO64" s="110"/>
      <c r="IP64" s="110"/>
      <c r="IQ64" s="110"/>
      <c r="IR64" s="110"/>
      <c r="IS64" s="110"/>
      <c r="IT64" s="110"/>
      <c r="IU64" s="110"/>
    </row>
    <row r="65" spans="1:255" s="111" customFormat="1" ht="12" customHeight="1" x14ac:dyDescent="0.25">
      <c r="A65" s="105"/>
      <c r="B65" s="106" t="s">
        <v>101</v>
      </c>
      <c r="C65" s="107" t="s">
        <v>70</v>
      </c>
      <c r="D65" s="107">
        <v>10</v>
      </c>
      <c r="E65" s="107" t="s">
        <v>96</v>
      </c>
      <c r="F65" s="108">
        <v>5117</v>
      </c>
      <c r="G65" s="109">
        <f t="shared" si="4"/>
        <v>51170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0"/>
      <c r="DR65" s="110"/>
      <c r="DS65" s="110"/>
      <c r="DT65" s="110"/>
      <c r="DU65" s="110"/>
      <c r="DV65" s="110"/>
      <c r="DW65" s="110"/>
      <c r="DX65" s="110"/>
      <c r="DY65" s="110"/>
      <c r="DZ65" s="110"/>
      <c r="EA65" s="110"/>
      <c r="EB65" s="110"/>
      <c r="EC65" s="110"/>
      <c r="ED65" s="110"/>
      <c r="EE65" s="110"/>
      <c r="EF65" s="110"/>
      <c r="EG65" s="110"/>
      <c r="EH65" s="110"/>
      <c r="EI65" s="110"/>
      <c r="EJ65" s="110"/>
      <c r="EK65" s="110"/>
      <c r="EL65" s="110"/>
      <c r="EM65" s="110"/>
      <c r="EN65" s="110"/>
      <c r="EO65" s="110"/>
      <c r="EP65" s="110"/>
      <c r="EQ65" s="110"/>
      <c r="ER65" s="110"/>
      <c r="ES65" s="110"/>
      <c r="ET65" s="110"/>
      <c r="EU65" s="110"/>
      <c r="EV65" s="110"/>
      <c r="EW65" s="110"/>
      <c r="EX65" s="110"/>
      <c r="EY65" s="110"/>
      <c r="EZ65" s="110"/>
      <c r="FA65" s="110"/>
      <c r="FB65" s="110"/>
      <c r="FC65" s="110"/>
      <c r="FD65" s="110"/>
      <c r="FE65" s="110"/>
      <c r="FF65" s="110"/>
      <c r="FG65" s="110"/>
      <c r="FH65" s="110"/>
      <c r="FI65" s="110"/>
      <c r="FJ65" s="110"/>
      <c r="FK65" s="110"/>
      <c r="FL65" s="110"/>
      <c r="FM65" s="110"/>
      <c r="FN65" s="110"/>
      <c r="FO65" s="110"/>
      <c r="FP65" s="110"/>
      <c r="FQ65" s="110"/>
      <c r="FR65" s="110"/>
      <c r="FS65" s="110"/>
      <c r="FT65" s="110"/>
      <c r="FU65" s="110"/>
      <c r="FV65" s="110"/>
      <c r="FW65" s="110"/>
      <c r="FX65" s="110"/>
      <c r="FY65" s="110"/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  <c r="GQ65" s="110"/>
      <c r="GR65" s="110"/>
      <c r="GS65" s="110"/>
      <c r="GT65" s="110"/>
      <c r="GU65" s="110"/>
      <c r="GV65" s="110"/>
      <c r="GW65" s="110"/>
      <c r="GX65" s="110"/>
      <c r="GY65" s="110"/>
      <c r="GZ65" s="110"/>
      <c r="HA65" s="110"/>
      <c r="HB65" s="110"/>
      <c r="HC65" s="110"/>
      <c r="HD65" s="110"/>
      <c r="HE65" s="110"/>
      <c r="HF65" s="110"/>
      <c r="HG65" s="110"/>
      <c r="HH65" s="110"/>
      <c r="HI65" s="110"/>
      <c r="HJ65" s="110"/>
      <c r="HK65" s="110"/>
      <c r="HL65" s="110"/>
      <c r="HM65" s="110"/>
      <c r="HN65" s="110"/>
      <c r="HO65" s="110"/>
      <c r="HP65" s="110"/>
      <c r="HQ65" s="110"/>
      <c r="HR65" s="110"/>
      <c r="HS65" s="110"/>
      <c r="HT65" s="110"/>
      <c r="HU65" s="110"/>
      <c r="HV65" s="110"/>
      <c r="HW65" s="110"/>
      <c r="HX65" s="110"/>
      <c r="HY65" s="110"/>
      <c r="HZ65" s="110"/>
      <c r="IA65" s="110"/>
      <c r="IB65" s="110"/>
      <c r="IC65" s="110"/>
      <c r="ID65" s="110"/>
      <c r="IE65" s="110"/>
      <c r="IF65" s="110"/>
      <c r="IG65" s="110"/>
      <c r="IH65" s="110"/>
      <c r="II65" s="110"/>
      <c r="IJ65" s="110"/>
      <c r="IK65" s="110"/>
      <c r="IL65" s="110"/>
      <c r="IM65" s="110"/>
      <c r="IN65" s="110"/>
      <c r="IO65" s="110"/>
      <c r="IP65" s="110"/>
      <c r="IQ65" s="110"/>
      <c r="IR65" s="110"/>
      <c r="IS65" s="110"/>
      <c r="IT65" s="110"/>
      <c r="IU65" s="110"/>
    </row>
    <row r="66" spans="1:255" ht="11.25" customHeight="1" x14ac:dyDescent="0.25">
      <c r="A66" s="1"/>
      <c r="B66" s="112" t="s">
        <v>31</v>
      </c>
      <c r="C66" s="113"/>
      <c r="D66" s="113"/>
      <c r="E66" s="113"/>
      <c r="F66" s="114"/>
      <c r="G66" s="115">
        <f>SUM(G47:G65)</f>
        <v>1820208</v>
      </c>
    </row>
    <row r="67" spans="1:255" ht="15.75" customHeight="1" x14ac:dyDescent="0.25">
      <c r="A67" s="97"/>
      <c r="B67" s="13"/>
      <c r="C67" s="14"/>
      <c r="D67" s="14"/>
      <c r="E67" s="14"/>
      <c r="F67" s="15"/>
      <c r="G67" s="15"/>
      <c r="K67" s="58"/>
    </row>
    <row r="68" spans="1:255" ht="12" customHeight="1" x14ac:dyDescent="0.25">
      <c r="A68" s="97"/>
      <c r="B68" s="98" t="s">
        <v>32</v>
      </c>
      <c r="C68" s="99"/>
      <c r="D68" s="100"/>
      <c r="E68" s="100"/>
      <c r="F68" s="101"/>
      <c r="G68" s="102"/>
    </row>
    <row r="69" spans="1:255" ht="24" customHeight="1" x14ac:dyDescent="0.25">
      <c r="A69" s="97"/>
      <c r="B69" s="103" t="s">
        <v>33</v>
      </c>
      <c r="C69" s="104" t="s">
        <v>29</v>
      </c>
      <c r="D69" s="104" t="s">
        <v>30</v>
      </c>
      <c r="E69" s="103" t="s">
        <v>17</v>
      </c>
      <c r="F69" s="104" t="s">
        <v>18</v>
      </c>
      <c r="G69" s="103" t="s">
        <v>19</v>
      </c>
    </row>
    <row r="70" spans="1:255" s="111" customFormat="1" ht="12" customHeight="1" x14ac:dyDescent="0.25">
      <c r="A70" s="105"/>
      <c r="B70" s="106"/>
      <c r="C70" s="107"/>
      <c r="D70" s="107"/>
      <c r="E70" s="107"/>
      <c r="F70" s="108"/>
      <c r="G70" s="109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</row>
    <row r="71" spans="1:255" ht="11.25" customHeight="1" x14ac:dyDescent="0.25">
      <c r="A71" s="1"/>
      <c r="B71" s="112" t="s">
        <v>34</v>
      </c>
      <c r="C71" s="113"/>
      <c r="D71" s="113"/>
      <c r="E71" s="113"/>
      <c r="F71" s="114"/>
      <c r="G71" s="115">
        <f>SUM(G70)</f>
        <v>0</v>
      </c>
    </row>
    <row r="72" spans="1:255" ht="11.25" customHeight="1" x14ac:dyDescent="0.25">
      <c r="A72" s="1"/>
      <c r="B72" s="25"/>
      <c r="C72" s="25"/>
      <c r="D72" s="25"/>
      <c r="E72" s="25"/>
      <c r="F72" s="26"/>
      <c r="G72" s="26"/>
    </row>
    <row r="73" spans="1:255" ht="11.25" customHeight="1" x14ac:dyDescent="0.25">
      <c r="A73" s="1"/>
      <c r="B73" s="27" t="s">
        <v>35</v>
      </c>
      <c r="C73" s="28"/>
      <c r="D73" s="28"/>
      <c r="E73" s="28"/>
      <c r="F73" s="28"/>
      <c r="G73" s="29">
        <f>G27+G32+G43+G66+G71</f>
        <v>7519208</v>
      </c>
    </row>
    <row r="74" spans="1:255" ht="11.25" customHeight="1" x14ac:dyDescent="0.25">
      <c r="A74" s="1"/>
      <c r="B74" s="30" t="s">
        <v>36</v>
      </c>
      <c r="C74" s="17"/>
      <c r="D74" s="17"/>
      <c r="E74" s="17"/>
      <c r="F74" s="17"/>
      <c r="G74" s="31">
        <f>G73*0.05</f>
        <v>375960.4</v>
      </c>
    </row>
    <row r="75" spans="1:255" ht="11.25" customHeight="1" x14ac:dyDescent="0.25">
      <c r="A75" s="1"/>
      <c r="B75" s="32" t="s">
        <v>37</v>
      </c>
      <c r="C75" s="16"/>
      <c r="D75" s="16"/>
      <c r="E75" s="16"/>
      <c r="F75" s="16"/>
      <c r="G75" s="33">
        <f>G74+G73</f>
        <v>7895168.4000000004</v>
      </c>
    </row>
    <row r="76" spans="1:255" ht="11.25" customHeight="1" x14ac:dyDescent="0.25">
      <c r="A76" s="1"/>
      <c r="B76" s="30" t="s">
        <v>38</v>
      </c>
      <c r="C76" s="17"/>
      <c r="D76" s="17"/>
      <c r="E76" s="17"/>
      <c r="F76" s="17"/>
      <c r="G76" s="31">
        <f>G12</f>
        <v>10700000</v>
      </c>
    </row>
    <row r="77" spans="1:255" ht="11.25" customHeight="1" x14ac:dyDescent="0.25">
      <c r="A77" s="1"/>
      <c r="B77" s="34" t="s">
        <v>39</v>
      </c>
      <c r="C77" s="35"/>
      <c r="D77" s="35"/>
      <c r="E77" s="35"/>
      <c r="F77" s="35"/>
      <c r="G77" s="121">
        <f>G76-G75</f>
        <v>2804831.5999999996</v>
      </c>
    </row>
    <row r="78" spans="1:255" ht="12" customHeight="1" x14ac:dyDescent="0.25">
      <c r="B78" s="23" t="s">
        <v>40</v>
      </c>
      <c r="C78" s="24"/>
      <c r="D78" s="24"/>
      <c r="E78" s="24"/>
      <c r="F78" s="24"/>
      <c r="G78" s="63"/>
    </row>
    <row r="79" spans="1:255" ht="12.75" customHeight="1" thickBot="1" x14ac:dyDescent="0.3">
      <c r="B79" s="36"/>
      <c r="C79" s="24"/>
      <c r="D79" s="24"/>
      <c r="E79" s="24"/>
      <c r="F79" s="24"/>
      <c r="G79" s="63"/>
    </row>
    <row r="80" spans="1:255" ht="12" customHeight="1" x14ac:dyDescent="0.25">
      <c r="B80" s="47" t="s">
        <v>41</v>
      </c>
      <c r="C80" s="48"/>
      <c r="D80" s="48"/>
      <c r="E80" s="48"/>
      <c r="F80" s="49"/>
      <c r="G80" s="63"/>
    </row>
    <row r="81" spans="2:7" ht="12" customHeight="1" x14ac:dyDescent="0.25">
      <c r="B81" s="50" t="s">
        <v>42</v>
      </c>
      <c r="C81" s="22"/>
      <c r="D81" s="22"/>
      <c r="E81" s="22"/>
      <c r="F81" s="51"/>
      <c r="G81" s="63"/>
    </row>
    <row r="82" spans="2:7" ht="12" customHeight="1" x14ac:dyDescent="0.25">
      <c r="B82" s="50" t="s">
        <v>43</v>
      </c>
      <c r="C82" s="22"/>
      <c r="D82" s="22"/>
      <c r="E82" s="22"/>
      <c r="F82" s="51"/>
      <c r="G82" s="63"/>
    </row>
    <row r="83" spans="2:7" ht="12" customHeight="1" x14ac:dyDescent="0.25">
      <c r="B83" s="50" t="s">
        <v>44</v>
      </c>
      <c r="C83" s="22"/>
      <c r="D83" s="22"/>
      <c r="E83" s="22"/>
      <c r="F83" s="51"/>
      <c r="G83" s="63"/>
    </row>
    <row r="84" spans="2:7" ht="12" customHeight="1" x14ac:dyDescent="0.25">
      <c r="B84" s="50" t="s">
        <v>45</v>
      </c>
      <c r="C84" s="22"/>
      <c r="D84" s="22"/>
      <c r="E84" s="22"/>
      <c r="F84" s="51"/>
      <c r="G84" s="63"/>
    </row>
    <row r="85" spans="2:7" ht="12" customHeight="1" x14ac:dyDescent="0.25">
      <c r="B85" s="50" t="s">
        <v>46</v>
      </c>
      <c r="C85" s="22"/>
      <c r="D85" s="22"/>
      <c r="E85" s="22"/>
      <c r="F85" s="51"/>
      <c r="G85" s="63"/>
    </row>
    <row r="86" spans="2:7" ht="12.75" customHeight="1" thickBot="1" x14ac:dyDescent="0.3">
      <c r="B86" s="52" t="s">
        <v>47</v>
      </c>
      <c r="C86" s="53"/>
      <c r="D86" s="53"/>
      <c r="E86" s="53"/>
      <c r="F86" s="54"/>
      <c r="G86" s="63"/>
    </row>
    <row r="87" spans="2:7" ht="12.75" customHeight="1" x14ac:dyDescent="0.25">
      <c r="B87" s="45"/>
      <c r="C87" s="22"/>
      <c r="D87" s="22"/>
      <c r="E87" s="22"/>
      <c r="F87" s="22"/>
      <c r="G87" s="63"/>
    </row>
    <row r="88" spans="2:7" ht="15" customHeight="1" thickBot="1" x14ac:dyDescent="0.3">
      <c r="B88" s="77" t="s">
        <v>48</v>
      </c>
      <c r="C88" s="78"/>
      <c r="D88" s="44"/>
      <c r="E88" s="18"/>
      <c r="F88" s="18"/>
      <c r="G88" s="63"/>
    </row>
    <row r="89" spans="2:7" ht="12" customHeight="1" x14ac:dyDescent="0.25">
      <c r="B89" s="38" t="s">
        <v>33</v>
      </c>
      <c r="C89" s="68" t="s">
        <v>49</v>
      </c>
      <c r="D89" s="69" t="s">
        <v>50</v>
      </c>
      <c r="E89" s="18"/>
      <c r="F89" s="18"/>
      <c r="G89" s="63"/>
    </row>
    <row r="90" spans="2:7" ht="12" customHeight="1" x14ac:dyDescent="0.25">
      <c r="B90" s="39" t="s">
        <v>51</v>
      </c>
      <c r="C90" s="19">
        <f>G27</f>
        <v>3234000</v>
      </c>
      <c r="D90" s="40">
        <f>(C90/C96)</f>
        <v>0.40961760866304003</v>
      </c>
      <c r="E90" s="18"/>
      <c r="F90" s="18"/>
      <c r="G90" s="63"/>
    </row>
    <row r="91" spans="2:7" ht="12" customHeight="1" x14ac:dyDescent="0.25">
      <c r="B91" s="39" t="s">
        <v>52</v>
      </c>
      <c r="C91" s="19">
        <f>G32</f>
        <v>0</v>
      </c>
      <c r="D91" s="40">
        <v>0</v>
      </c>
      <c r="E91" s="18"/>
      <c r="F91" s="18"/>
      <c r="G91" s="63"/>
    </row>
    <row r="92" spans="2:7" ht="12" customHeight="1" x14ac:dyDescent="0.25">
      <c r="B92" s="39" t="s">
        <v>53</v>
      </c>
      <c r="C92" s="19">
        <f>G43</f>
        <v>2465000</v>
      </c>
      <c r="D92" s="40">
        <f>(C92/C96)</f>
        <v>0.31221626634334992</v>
      </c>
      <c r="E92" s="18"/>
      <c r="F92" s="18"/>
      <c r="G92" s="63"/>
    </row>
    <row r="93" spans="2:7" ht="12" customHeight="1" x14ac:dyDescent="0.25">
      <c r="B93" s="39" t="s">
        <v>28</v>
      </c>
      <c r="C93" s="19">
        <f>G66</f>
        <v>1820208</v>
      </c>
      <c r="D93" s="40">
        <f>(C93/C96)</f>
        <v>0.2305470773745624</v>
      </c>
      <c r="E93" s="18"/>
      <c r="F93" s="18"/>
      <c r="G93" s="63"/>
    </row>
    <row r="94" spans="2:7" ht="12" customHeight="1" x14ac:dyDescent="0.25">
      <c r="B94" s="39" t="s">
        <v>54</v>
      </c>
      <c r="C94" s="20">
        <f>G71</f>
        <v>0</v>
      </c>
      <c r="D94" s="40">
        <f>(C94/C96)</f>
        <v>0</v>
      </c>
      <c r="E94" s="21"/>
      <c r="F94" s="21"/>
      <c r="G94" s="63">
        <v>7895168</v>
      </c>
    </row>
    <row r="95" spans="2:7" ht="12" customHeight="1" x14ac:dyDescent="0.25">
      <c r="B95" s="39" t="s">
        <v>55</v>
      </c>
      <c r="C95" s="20">
        <f>G74</f>
        <v>375960.4</v>
      </c>
      <c r="D95" s="40">
        <f>(C95/C96)</f>
        <v>4.7619047619047616E-2</v>
      </c>
      <c r="E95" s="21"/>
      <c r="F95" s="21"/>
      <c r="G95" s="63"/>
    </row>
    <row r="96" spans="2:7" ht="12.75" customHeight="1" thickBot="1" x14ac:dyDescent="0.3">
      <c r="B96" s="41" t="s">
        <v>56</v>
      </c>
      <c r="C96" s="42">
        <f>SUM(C90:C95)</f>
        <v>7895168.4000000004</v>
      </c>
      <c r="D96" s="43">
        <f>SUM(D90:D95)</f>
        <v>1</v>
      </c>
      <c r="E96" s="21"/>
      <c r="F96" s="21"/>
      <c r="G96" s="63"/>
    </row>
    <row r="97" spans="2:7" ht="12" customHeight="1" x14ac:dyDescent="0.25">
      <c r="B97" s="36"/>
      <c r="C97" s="24"/>
      <c r="D97" s="24"/>
      <c r="E97" s="24"/>
      <c r="F97" s="24"/>
      <c r="G97" s="63"/>
    </row>
    <row r="98" spans="2:7" ht="12.75" customHeight="1" thickBot="1" x14ac:dyDescent="0.3">
      <c r="B98" s="37"/>
      <c r="C98" s="24"/>
      <c r="D98" s="24"/>
      <c r="E98" s="24"/>
      <c r="F98" s="24"/>
      <c r="G98" s="63"/>
    </row>
    <row r="99" spans="2:7" ht="12" customHeight="1" thickBot="1" x14ac:dyDescent="0.3">
      <c r="B99" s="74" t="s">
        <v>108</v>
      </c>
      <c r="C99" s="75"/>
      <c r="D99" s="75"/>
      <c r="E99" s="76"/>
      <c r="F99" s="21"/>
      <c r="G99" s="63"/>
    </row>
    <row r="100" spans="2:7" ht="12" customHeight="1" x14ac:dyDescent="0.25">
      <c r="B100" s="56" t="s">
        <v>60</v>
      </c>
      <c r="C100" s="67">
        <v>40000</v>
      </c>
      <c r="D100" s="67">
        <f>G9</f>
        <v>50000</v>
      </c>
      <c r="E100" s="67">
        <v>60000</v>
      </c>
      <c r="F100" s="55"/>
      <c r="G100" s="64"/>
    </row>
    <row r="101" spans="2:7" ht="12.75" customHeight="1" thickBot="1" x14ac:dyDescent="0.3">
      <c r="B101" s="41" t="s">
        <v>61</v>
      </c>
      <c r="C101" s="42">
        <f>(G75/C100)</f>
        <v>197.37921</v>
      </c>
      <c r="D101" s="42">
        <f>(G75/D100)</f>
        <v>157.903368</v>
      </c>
      <c r="E101" s="57">
        <f>(G75/E100)</f>
        <v>131.58614</v>
      </c>
      <c r="F101" s="55"/>
      <c r="G101" s="64"/>
    </row>
    <row r="102" spans="2:7" ht="15.6" customHeight="1" x14ac:dyDescent="0.25">
      <c r="B102" s="46" t="s">
        <v>57</v>
      </c>
      <c r="C102" s="22"/>
      <c r="D102" s="22"/>
      <c r="E102" s="22"/>
      <c r="F102" s="22"/>
      <c r="G102" s="65"/>
    </row>
  </sheetData>
  <mergeCells count="10">
    <mergeCell ref="E9:F9"/>
    <mergeCell ref="E14:F14"/>
    <mergeCell ref="E15:F15"/>
    <mergeCell ref="B17:G17"/>
    <mergeCell ref="B99:E99"/>
    <mergeCell ref="B88:C88"/>
    <mergeCell ref="E13:F13"/>
    <mergeCell ref="E11:F11"/>
    <mergeCell ref="E10:F10"/>
    <mergeCell ref="E12:F12"/>
  </mergeCells>
  <pageMargins left="0.74803149606299213" right="0.74803149606299213" top="0.98425196850393704" bottom="0.98425196850393704" header="0" footer="0"/>
  <pageSetup paperSize="5" scale="56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2022-02-28T19:40:12Z</cp:lastPrinted>
  <dcterms:created xsi:type="dcterms:W3CDTF">2020-11-27T12:49:26Z</dcterms:created>
  <dcterms:modified xsi:type="dcterms:W3CDTF">2023-02-08T14:33:48Z</dcterms:modified>
</cp:coreProperties>
</file>