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Yumbel 07 03032023\"/>
    </mc:Choice>
  </mc:AlternateContent>
  <bookViews>
    <workbookView xWindow="0" yWindow="0" windowWidth="20490" windowHeight="7155"/>
  </bookViews>
  <sheets>
    <sheet name="Perejil" sheetId="38" r:id="rId1"/>
    <sheet name="trigo" sheetId="33" state="hidden" r:id="rId2"/>
  </sheets>
  <definedNames>
    <definedName name="_xlnm.Print_Area" localSheetId="0">Perejil!$A$1:$G$87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38" l="1"/>
  <c r="G54" i="38" s="1"/>
  <c r="C77" i="38" s="1"/>
  <c r="G48" i="38"/>
  <c r="G46" i="38"/>
  <c r="G45" i="38"/>
  <c r="G44" i="38"/>
  <c r="G42" i="38"/>
  <c r="G49" i="38" s="1"/>
  <c r="C76" i="38" s="1"/>
  <c r="G36" i="38"/>
  <c r="G37" i="38" s="1"/>
  <c r="C75" i="38" s="1"/>
  <c r="G32" i="38"/>
  <c r="C74" i="38" s="1"/>
  <c r="G31" i="38"/>
  <c r="G30" i="38"/>
  <c r="G25" i="38"/>
  <c r="G24" i="38"/>
  <c r="G23" i="38"/>
  <c r="G22" i="38"/>
  <c r="G21" i="38"/>
  <c r="G20" i="38"/>
  <c r="G19" i="38"/>
  <c r="G18" i="38"/>
  <c r="G9" i="38"/>
  <c r="G59" i="38" s="1"/>
  <c r="G26" i="38" l="1"/>
  <c r="C73" i="38"/>
  <c r="G56" i="38"/>
  <c r="G57" i="38" s="1"/>
  <c r="G58" i="38" l="1"/>
  <c r="C78" i="38"/>
  <c r="C79" i="38"/>
  <c r="E84" i="38" l="1"/>
  <c r="D84" i="38"/>
  <c r="C84" i="38"/>
  <c r="G60" i="38"/>
  <c r="D74" i="38"/>
  <c r="D77" i="38"/>
  <c r="D75" i="38"/>
  <c r="D76" i="38"/>
  <c r="D73" i="38"/>
  <c r="D78" i="38"/>
  <c r="D79" i="38" l="1"/>
  <c r="F63" i="33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F59" i="33" l="1"/>
  <c r="B87" i="33" s="1"/>
  <c r="F44" i="33"/>
  <c r="B86" i="33" s="1"/>
  <c r="F30" i="33"/>
  <c r="F67" i="33" l="1"/>
  <c r="F68" i="33" s="1"/>
  <c r="B89" i="33" s="1"/>
  <c r="B84" i="33"/>
  <c r="F69" i="33" l="1"/>
  <c r="C95" i="33" s="1"/>
  <c r="B90" i="33"/>
  <c r="C87" i="33" s="1"/>
  <c r="D95" i="33" l="1"/>
  <c r="F71" i="33"/>
  <c r="B95" i="33"/>
  <c r="C86" i="33"/>
  <c r="C85" i="33"/>
  <c r="C88" i="33"/>
  <c r="C89" i="33"/>
  <c r="C84" i="33"/>
  <c r="C90" i="33" l="1"/>
</calcChain>
</file>

<file path=xl/sharedStrings.xml><?xml version="1.0" encoding="utf-8"?>
<sst xmlns="http://schemas.openxmlformats.org/spreadsheetml/2006/main" count="301" uniqueCount="136">
  <si>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</si>
  <si>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</si>
  <si>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</si>
  <si>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</si>
  <si>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</si>
  <si>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</si>
  <si>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</si>
  <si>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</si>
  <si>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</si>
  <si>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</si>
  <si>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</si>
  <si>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</si>
  <si>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</si>
  <si>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</si>
  <si>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</si>
  <si>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</si>
  <si>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</si>
  <si>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</si>
  <si>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</si>
  <si>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</si>
  <si>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</si>
  <si>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</si>
  <si>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</si>
  <si>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</si>
  <si>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</si>
  <si>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</si>
  <si>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</si>
  <si>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</si>
  <si>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</si>
  <si>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</si>
  <si>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</si>
  <si>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</si>
  <si>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</si>
  <si>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</si>
  <si>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</si>
  <si>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</si>
  <si>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</si>
  <si>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</si>
  <si>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</si>
  <si>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</si>
  <si>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</si>
  <si>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</si>
  <si>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</si>
  <si>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</si>
  <si>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</si>
  <si>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</si>
  <si>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</si>
  <si>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</si>
  <si>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</si>
  <si>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</si>
  <si>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</si>
  <si>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</si>
  <si>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</si>
  <si>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</si>
  <si>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</si>
  <si>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</si>
  <si>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</si>
  <si>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</si>
  <si>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</si>
  <si>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</si>
  <si>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Riego</t>
  </si>
  <si>
    <t>Cosecha</t>
  </si>
  <si>
    <t>SEMILLAS</t>
  </si>
  <si>
    <t>Super Fosfato Triple</t>
  </si>
  <si>
    <t>Rendimiento (u/hà)</t>
  </si>
  <si>
    <t>Costo unitario ($/u) (*)</t>
  </si>
  <si>
    <t>Rastraje</t>
  </si>
  <si>
    <t>Sacos</t>
  </si>
  <si>
    <t>MEDIO</t>
  </si>
  <si>
    <t>BIO BIO</t>
  </si>
  <si>
    <t>CONCEPCION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</si>
  <si>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</si>
  <si>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</si>
  <si>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</si>
  <si>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</si>
  <si>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</si>
  <si>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</si>
  <si>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</si>
  <si>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</si>
  <si>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</si>
  <si>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AGOSTO</t>
  </si>
  <si>
    <t>ABRIL</t>
  </si>
  <si>
    <t>marzo</t>
  </si>
  <si>
    <t>ENERO</t>
  </si>
  <si>
    <t>ESCENARIOS COSTO UNITARIO  ($/U)</t>
  </si>
  <si>
    <t>Area</t>
  </si>
  <si>
    <t>Salitre Potásico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</si>
  <si>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</si>
  <si>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</si>
  <si>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</si>
  <si>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</si>
  <si>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</si>
  <si>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</si>
  <si>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</si>
  <si>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</si>
  <si>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</si>
  <si>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</si>
  <si>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</si>
  <si>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</si>
  <si>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</si>
  <si>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</si>
  <si>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</si>
  <si>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</si>
  <si>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</si>
  <si>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</si>
  <si>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</si>
  <si>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</si>
  <si>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Local</t>
  </si>
  <si>
    <t>ferias</t>
  </si>
  <si>
    <t>jh</t>
  </si>
  <si>
    <t>lts</t>
  </si>
  <si>
    <t>Enero-Febrero</t>
  </si>
  <si>
    <t>Febrero</t>
  </si>
  <si>
    <t>ja</t>
  </si>
  <si>
    <t>Yumbel</t>
  </si>
  <si>
    <t>PEREJIL</t>
  </si>
  <si>
    <t>RENDIMIENTO (Paquetes/Há.)</t>
  </si>
  <si>
    <t>jun-dic</t>
  </si>
  <si>
    <t>PRECIO ESPERADO ($/paquete)</t>
  </si>
  <si>
    <t>junio-dic.</t>
  </si>
  <si>
    <t>heladas/sequias</t>
  </si>
  <si>
    <t>Ap. Fertlizantes</t>
  </si>
  <si>
    <t>Ap. Agroquimicos</t>
  </si>
  <si>
    <t>Abril-Mayo</t>
  </si>
  <si>
    <t>Siembra (verano)</t>
  </si>
  <si>
    <t>Febrero-Abril</t>
  </si>
  <si>
    <t>Limpia</t>
  </si>
  <si>
    <t>Cosecha (4 Cortes)</t>
  </si>
  <si>
    <t>Junio-Diciembre</t>
  </si>
  <si>
    <t>Perejil</t>
  </si>
  <si>
    <t>Salitre sodico</t>
  </si>
  <si>
    <t>Mezcla</t>
  </si>
  <si>
    <t xml:space="preserve">Hache2000 UNO Super </t>
  </si>
  <si>
    <t>ESCENARIOS COSTO UNITARIO  ($/paquete)</t>
  </si>
  <si>
    <t>Rendimiento (paquetes/hà)</t>
  </si>
  <si>
    <t>Costo unitario ($/paquete)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</si>
</sst>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_-;\-* #,##0.00_-;_-* &quot;-&quot;??_-;_-@_-"/>
    <numFmt numFmtId="168" formatCode="#,##0_ ;\-#,##0\ "/>
  </numFmts>
  <fonts count="3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theme="0"/>
      <name val="Arial Narrow"/>
      <family val="2"/>
    </font>
    <font>
      <b/>
      <i/>
      <sz val="8"/>
      <color indexed="9"/>
      <name val="Arial Narrow"/>
      <family val="2"/>
    </font>
    <font>
      <b/>
      <sz val="8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7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3">
    <xf numFmtId="0" fontId="0" fillId="0" borderId="0" applyNumberFormat="0" applyFill="0" applyBorder="0" applyProtection="0"/>
    <xf numFmtId="0" fontId="21" fillId="0" borderId="19"/>
    <xf numFmtId="167" fontId="24" fillId="0" borderId="19" applyFont="0" applyFill="0" applyBorder="0" applyAlignment="0" applyProtection="0"/>
  </cellStyleXfs>
  <cellXfs count="298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5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5" fontId="13" fillId="8" borderId="36" xfId="0" applyNumberFormat="1" applyFont="1" applyFill="1" applyBorder="1" applyAlignment="1">
      <alignment vertical="center"/>
    </xf>
    <xf numFmtId="17" fontId="19" fillId="10" borderId="52" xfId="0" applyNumberFormat="1" applyFont="1" applyFill="1" applyBorder="1" applyAlignment="1">
      <alignment horizontal="right"/>
    </xf>
    <xf numFmtId="166" fontId="20" fillId="10" borderId="52" xfId="0" applyNumberFormat="1" applyFont="1" applyFill="1" applyBorder="1"/>
    <xf numFmtId="0" fontId="15" fillId="0" borderId="59" xfId="1" applyFont="1" applyBorder="1" applyAlignment="1">
      <alignment horizontal="center"/>
    </xf>
    <xf numFmtId="166" fontId="20" fillId="10" borderId="64" xfId="0" applyNumberFormat="1" applyFont="1" applyFill="1" applyBorder="1"/>
    <xf numFmtId="166" fontId="13" fillId="2" borderId="5" xfId="0" applyNumberFormat="1" applyFont="1" applyFill="1" applyBorder="1" applyAlignment="1">
      <alignment vertical="center"/>
    </xf>
    <xf numFmtId="0" fontId="19" fillId="10" borderId="68" xfId="0" applyFont="1" applyFill="1" applyBorder="1" applyAlignment="1">
      <alignment horizontal="right" wrapText="1"/>
    </xf>
    <xf numFmtId="0" fontId="19" fillId="10" borderId="52" xfId="0" applyFont="1" applyFill="1" applyBorder="1" applyAlignment="1">
      <alignment horizontal="right"/>
    </xf>
    <xf numFmtId="0" fontId="22" fillId="10" borderId="55" xfId="1" applyFont="1" applyFill="1" applyBorder="1" applyAlignment="1">
      <alignment horizontal="center"/>
    </xf>
    <xf numFmtId="0" fontId="19" fillId="10" borderId="58" xfId="0" applyFont="1" applyFill="1" applyBorder="1" applyAlignment="1">
      <alignment horizontal="left"/>
    </xf>
    <xf numFmtId="0" fontId="22" fillId="10" borderId="59" xfId="1" applyFont="1" applyFill="1" applyBorder="1" applyAlignment="1">
      <alignment horizontal="center"/>
    </xf>
    <xf numFmtId="0" fontId="22" fillId="10" borderId="62" xfId="1" applyFont="1" applyFill="1" applyBorder="1" applyAlignment="1">
      <alignment horizontal="center"/>
    </xf>
    <xf numFmtId="3" fontId="19" fillId="10" borderId="68" xfId="0" applyNumberFormat="1" applyFont="1" applyFill="1" applyBorder="1" applyAlignment="1">
      <alignment horizontal="right"/>
    </xf>
    <xf numFmtId="3" fontId="19" fillId="10" borderId="52" xfId="0" applyNumberFormat="1" applyFont="1" applyFill="1" applyBorder="1" applyAlignment="1">
      <alignment horizontal="right"/>
    </xf>
    <xf numFmtId="0" fontId="19" fillId="10" borderId="52" xfId="0" applyFont="1" applyFill="1" applyBorder="1" applyAlignment="1">
      <alignment horizontal="right" vertical="center" wrapText="1"/>
    </xf>
    <xf numFmtId="0" fontId="20" fillId="0" borderId="55" xfId="1" applyFont="1" applyBorder="1" applyAlignment="1">
      <alignment horizontal="center"/>
    </xf>
    <xf numFmtId="166" fontId="20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6" fontId="3" fillId="3" borderId="70" xfId="0" applyNumberFormat="1" applyFont="1" applyFill="1" applyBorder="1" applyAlignment="1">
      <alignment vertical="center"/>
    </xf>
    <xf numFmtId="0" fontId="26" fillId="10" borderId="55" xfId="0" applyFont="1" applyFill="1" applyBorder="1" applyAlignment="1">
      <alignment wrapText="1"/>
    </xf>
    <xf numFmtId="0" fontId="26" fillId="10" borderId="56" xfId="0" applyFont="1" applyFill="1" applyBorder="1" applyAlignment="1">
      <alignment horizontal="center" wrapText="1"/>
    </xf>
    <xf numFmtId="0" fontId="26" fillId="10" borderId="57" xfId="0" applyFont="1" applyFill="1" applyBorder="1" applyAlignment="1">
      <alignment wrapText="1"/>
    </xf>
    <xf numFmtId="0" fontId="25" fillId="10" borderId="54" xfId="0" applyFont="1" applyFill="1" applyBorder="1" applyAlignment="1">
      <alignment wrapText="1"/>
    </xf>
    <xf numFmtId="0" fontId="19" fillId="10" borderId="62" xfId="0" applyFont="1" applyFill="1" applyBorder="1" applyAlignment="1">
      <alignment horizontal="center"/>
    </xf>
    <xf numFmtId="0" fontId="19" fillId="10" borderId="64" xfId="0" applyFont="1" applyFill="1" applyBorder="1" applyAlignment="1">
      <alignment horizontal="right"/>
    </xf>
    <xf numFmtId="0" fontId="20" fillId="0" borderId="54" xfId="1" applyFont="1" applyBorder="1" applyAlignment="1">
      <alignment horizontal="left"/>
    </xf>
    <xf numFmtId="166" fontId="20" fillId="0" borderId="57" xfId="1" applyNumberFormat="1" applyFont="1" applyBorder="1" applyAlignment="1">
      <alignment horizontal="right"/>
    </xf>
    <xf numFmtId="0" fontId="19" fillId="10" borderId="59" xfId="0" applyFont="1" applyFill="1" applyBorder="1"/>
    <xf numFmtId="0" fontId="19" fillId="10" borderId="60" xfId="0" applyFont="1" applyFill="1" applyBorder="1"/>
    <xf numFmtId="0" fontId="19" fillId="10" borderId="61" xfId="0" applyFont="1" applyFill="1" applyBorder="1"/>
    <xf numFmtId="0" fontId="20" fillId="10" borderId="58" xfId="0" applyFont="1" applyFill="1" applyBorder="1"/>
    <xf numFmtId="0" fontId="23" fillId="10" borderId="58" xfId="0" applyFont="1" applyFill="1" applyBorder="1"/>
    <xf numFmtId="3" fontId="19" fillId="10" borderId="53" xfId="0" applyNumberFormat="1" applyFont="1" applyFill="1" applyBorder="1"/>
    <xf numFmtId="17" fontId="19" fillId="0" borderId="64" xfId="0" applyNumberFormat="1" applyFont="1" applyBorder="1" applyAlignment="1">
      <alignment horizontal="right"/>
    </xf>
    <xf numFmtId="0" fontId="15" fillId="0" borderId="58" xfId="1" applyFont="1" applyBorder="1" applyAlignment="1">
      <alignment horizontal="left"/>
    </xf>
    <xf numFmtId="0" fontId="19" fillId="10" borderId="61" xfId="0" applyFont="1" applyFill="1" applyBorder="1" applyAlignment="1">
      <alignment horizontal="left"/>
    </xf>
    <xf numFmtId="0" fontId="19" fillId="10" borderId="62" xfId="0" applyFont="1" applyFill="1" applyBorder="1"/>
    <xf numFmtId="3" fontId="19" fillId="10" borderId="63" xfId="0" applyNumberFormat="1" applyFont="1" applyFill="1" applyBorder="1"/>
    <xf numFmtId="3" fontId="19" fillId="0" borderId="64" xfId="0" applyNumberFormat="1" applyFont="1" applyBorder="1"/>
    <xf numFmtId="166" fontId="15" fillId="0" borderId="59" xfId="1" applyNumberFormat="1" applyFont="1" applyBorder="1" applyAlignment="1">
      <alignment horizontal="right"/>
    </xf>
    <xf numFmtId="166" fontId="22" fillId="0" borderId="71" xfId="1" applyNumberFormat="1" applyFont="1" applyBorder="1" applyAlignment="1">
      <alignment horizontal="right"/>
    </xf>
    <xf numFmtId="3" fontId="20" fillId="0" borderId="56" xfId="1" applyNumberFormat="1" applyFont="1" applyBorder="1" applyAlignment="1">
      <alignment horizontal="right"/>
    </xf>
    <xf numFmtId="0" fontId="20" fillId="10" borderId="54" xfId="0" applyFont="1" applyFill="1" applyBorder="1" applyAlignment="1">
      <alignment horizontal="left" vertical="center" wrapText="1"/>
    </xf>
    <xf numFmtId="3" fontId="22" fillId="10" borderId="56" xfId="1" applyNumberFormat="1" applyFont="1" applyFill="1" applyBorder="1"/>
    <xf numFmtId="0" fontId="22" fillId="10" borderId="58" xfId="1" applyFont="1" applyFill="1" applyBorder="1" applyAlignment="1">
      <alignment horizontal="left" vertical="center" wrapText="1"/>
    </xf>
    <xf numFmtId="0" fontId="22" fillId="10" borderId="58" xfId="1" applyFont="1" applyFill="1" applyBorder="1" applyAlignment="1">
      <alignment wrapText="1"/>
    </xf>
    <xf numFmtId="0" fontId="22" fillId="10" borderId="61" xfId="1" applyFont="1" applyFill="1" applyBorder="1" applyAlignment="1">
      <alignment horizontal="left"/>
    </xf>
    <xf numFmtId="0" fontId="20" fillId="10" borderId="54" xfId="1" applyFont="1" applyFill="1" applyBorder="1" applyAlignment="1">
      <alignment horizontal="left"/>
    </xf>
    <xf numFmtId="0" fontId="20" fillId="10" borderId="55" xfId="1" applyFont="1" applyFill="1" applyBorder="1" applyAlignment="1">
      <alignment horizontal="center"/>
    </xf>
    <xf numFmtId="3" fontId="20" fillId="10" borderId="56" xfId="1" applyNumberFormat="1" applyFont="1" applyFill="1" applyBorder="1"/>
    <xf numFmtId="0" fontId="20" fillId="10" borderId="59" xfId="1" applyFont="1" applyFill="1" applyBorder="1" applyAlignment="1">
      <alignment horizontal="center"/>
    </xf>
    <xf numFmtId="3" fontId="20" fillId="10" borderId="60" xfId="1" applyNumberFormat="1" applyFont="1" applyFill="1" applyBorder="1"/>
    <xf numFmtId="0" fontId="20" fillId="10" borderId="62" xfId="1" applyFont="1" applyFill="1" applyBorder="1" applyAlignment="1">
      <alignment horizontal="center"/>
    </xf>
    <xf numFmtId="3" fontId="20" fillId="10" borderId="63" xfId="1" applyNumberFormat="1" applyFont="1" applyFill="1" applyBorder="1"/>
    <xf numFmtId="0" fontId="20" fillId="10" borderId="58" xfId="1" applyFont="1" applyFill="1" applyBorder="1"/>
    <xf numFmtId="0" fontId="26" fillId="10" borderId="59" xfId="0" applyFont="1" applyFill="1" applyBorder="1" applyAlignment="1">
      <alignment wrapText="1"/>
    </xf>
    <xf numFmtId="0" fontId="26" fillId="10" borderId="60" xfId="0" applyFont="1" applyFill="1" applyBorder="1" applyAlignment="1">
      <alignment horizontal="center" wrapText="1"/>
    </xf>
    <xf numFmtId="0" fontId="26" fillId="10" borderId="52" xfId="0" applyFont="1" applyFill="1" applyBorder="1" applyAlignment="1">
      <alignment wrapText="1"/>
    </xf>
    <xf numFmtId="0" fontId="20" fillId="10" borderId="58" xfId="1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20" fillId="10" borderId="61" xfId="1" applyFont="1" applyFill="1" applyBorder="1"/>
    <xf numFmtId="0" fontId="20" fillId="10" borderId="65" xfId="0" applyFont="1" applyFill="1" applyBorder="1" applyAlignment="1">
      <alignment wrapText="1"/>
    </xf>
    <xf numFmtId="0" fontId="22" fillId="10" borderId="66" xfId="1" applyFont="1" applyFill="1" applyBorder="1" applyAlignment="1">
      <alignment horizontal="center"/>
    </xf>
    <xf numFmtId="3" fontId="22" fillId="10" borderId="67" xfId="1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49" fontId="29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29" fillId="3" borderId="69" xfId="0" applyNumberFormat="1" applyFont="1" applyFill="1" applyBorder="1" applyAlignment="1">
      <alignment horizontal="center" vertical="center"/>
    </xf>
    <xf numFmtId="49" fontId="29" fillId="3" borderId="69" xfId="0" applyNumberFormat="1" applyFont="1" applyFill="1" applyBorder="1" applyAlignment="1">
      <alignment horizontal="center" vertical="center" wrapText="1"/>
    </xf>
    <xf numFmtId="0" fontId="30" fillId="0" borderId="59" xfId="0" applyFont="1" applyBorder="1" applyAlignment="1">
      <alignment horizontal="center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0" fontId="4" fillId="0" borderId="59" xfId="1" applyFont="1" applyBorder="1" applyAlignment="1">
      <alignment horizont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29" fillId="2" borderId="19" xfId="0" applyFont="1" applyFill="1" applyBorder="1" applyAlignment="1">
      <alignment vertical="center"/>
    </xf>
    <xf numFmtId="164" fontId="29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2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2" fillId="8" borderId="30" xfId="0" applyNumberFormat="1" applyFont="1" applyFill="1" applyBorder="1" applyAlignment="1">
      <alignment vertical="center"/>
    </xf>
    <xf numFmtId="49" fontId="32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2" fillId="2" borderId="32" xfId="0" applyNumberFormat="1" applyFont="1" applyFill="1" applyBorder="1" applyAlignment="1">
      <alignment vertical="center"/>
    </xf>
    <xf numFmtId="3" fontId="32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5" fontId="32" fillId="2" borderId="5" xfId="0" applyNumberFormat="1" applyFont="1" applyFill="1" applyBorder="1" applyAlignment="1">
      <alignment vertical="center"/>
    </xf>
    <xf numFmtId="0" fontId="29" fillId="7" borderId="19" xfId="0" applyFont="1" applyFill="1" applyBorder="1" applyAlignment="1">
      <alignment vertical="center"/>
    </xf>
    <xf numFmtId="49" fontId="32" fillId="8" borderId="34" xfId="0" applyNumberFormat="1" applyFont="1" applyFill="1" applyBorder="1" applyAlignment="1">
      <alignment vertical="center"/>
    </xf>
    <xf numFmtId="165" fontId="32" fillId="8" borderId="35" xfId="0" applyNumberFormat="1" applyFont="1" applyFill="1" applyBorder="1" applyAlignment="1">
      <alignment vertical="center"/>
    </xf>
    <xf numFmtId="9" fontId="32" fillId="8" borderId="36" xfId="0" applyNumberFormat="1" applyFont="1" applyFill="1" applyBorder="1" applyAlignment="1">
      <alignment vertical="center"/>
    </xf>
    <xf numFmtId="0" fontId="29" fillId="9" borderId="18" xfId="0" applyFont="1" applyFill="1" applyBorder="1" applyAlignment="1">
      <alignment vertical="center"/>
    </xf>
    <xf numFmtId="49" fontId="9" fillId="9" borderId="19" xfId="0" applyNumberFormat="1" applyFont="1" applyFill="1" applyBorder="1" applyAlignment="1">
      <alignment vertical="center"/>
    </xf>
    <xf numFmtId="0" fontId="29" fillId="9" borderId="19" xfId="0" applyFont="1" applyFill="1" applyBorder="1" applyAlignment="1">
      <alignment vertical="center"/>
    </xf>
    <xf numFmtId="0" fontId="29" fillId="9" borderId="48" xfId="0" applyFont="1" applyFill="1" applyBorder="1" applyAlignment="1">
      <alignment vertical="center"/>
    </xf>
    <xf numFmtId="0" fontId="29" fillId="7" borderId="18" xfId="0" applyFont="1" applyFill="1" applyBorder="1" applyAlignment="1">
      <alignment vertical="center"/>
    </xf>
    <xf numFmtId="49" fontId="32" fillId="8" borderId="49" xfId="0" applyNumberFormat="1" applyFont="1" applyFill="1" applyBorder="1" applyAlignment="1">
      <alignment vertical="center"/>
    </xf>
    <xf numFmtId="0" fontId="32" fillId="7" borderId="19" xfId="0" applyFont="1" applyFill="1" applyBorder="1" applyAlignment="1">
      <alignment vertical="center"/>
    </xf>
    <xf numFmtId="164" fontId="32" fillId="2" borderId="19" xfId="0" applyNumberFormat="1" applyFont="1" applyFill="1" applyBorder="1" applyAlignment="1">
      <alignment vertical="center"/>
    </xf>
    <xf numFmtId="165" fontId="32" fillId="8" borderId="36" xfId="0" applyNumberFormat="1" applyFont="1" applyFill="1" applyBorder="1" applyAlignment="1">
      <alignment vertical="center"/>
    </xf>
    <xf numFmtId="0" fontId="4" fillId="2" borderId="72" xfId="0" applyFont="1" applyFill="1" applyBorder="1" applyAlignment="1"/>
    <xf numFmtId="49" fontId="29" fillId="3" borderId="19" xfId="0" applyNumberFormat="1" applyFont="1" applyFill="1" applyBorder="1" applyAlignment="1">
      <alignment vertical="center" wrapText="1"/>
    </xf>
    <xf numFmtId="0" fontId="4" fillId="2" borderId="73" xfId="0" applyFont="1" applyFill="1" applyBorder="1" applyAlignment="1">
      <alignment wrapText="1"/>
    </xf>
    <xf numFmtId="14" fontId="4" fillId="2" borderId="73" xfId="0" applyNumberFormat="1" applyFont="1" applyFill="1" applyBorder="1" applyAlignment="1"/>
    <xf numFmtId="0" fontId="4" fillId="2" borderId="74" xfId="0" applyFont="1" applyFill="1" applyBorder="1" applyAlignment="1"/>
    <xf numFmtId="0" fontId="4" fillId="2" borderId="73" xfId="0" applyFont="1" applyFill="1" applyBorder="1" applyAlignment="1"/>
    <xf numFmtId="0" fontId="4" fillId="2" borderId="73" xfId="0" applyFont="1" applyFill="1" applyBorder="1" applyAlignment="1">
      <alignment horizontal="justify" wrapText="1"/>
    </xf>
    <xf numFmtId="0" fontId="4" fillId="2" borderId="75" xfId="0" applyFont="1" applyFill="1" applyBorder="1" applyAlignment="1"/>
    <xf numFmtId="0" fontId="4" fillId="2" borderId="76" xfId="0" applyFont="1" applyFill="1" applyBorder="1" applyAlignment="1"/>
    <xf numFmtId="0" fontId="4" fillId="2" borderId="73" xfId="0" applyFont="1" applyFill="1" applyBorder="1" applyAlignment="1">
      <alignment horizontal="left"/>
    </xf>
    <xf numFmtId="3" fontId="4" fillId="2" borderId="76" xfId="0" applyNumberFormat="1" applyFont="1" applyFill="1" applyBorder="1" applyAlignment="1"/>
    <xf numFmtId="49" fontId="29" fillId="5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3" fontId="7" fillId="3" borderId="19" xfId="0" applyNumberFormat="1" applyFont="1" applyFill="1" applyBorder="1" applyAlignment="1">
      <alignment vertical="center"/>
    </xf>
    <xf numFmtId="3" fontId="7" fillId="3" borderId="70" xfId="0" applyNumberFormat="1" applyFont="1" applyFill="1" applyBorder="1" applyAlignment="1">
      <alignment vertical="center"/>
    </xf>
    <xf numFmtId="0" fontId="29" fillId="5" borderId="19" xfId="0" applyFont="1" applyFill="1" applyBorder="1" applyAlignment="1">
      <alignment vertical="center"/>
    </xf>
    <xf numFmtId="164" fontId="29" fillId="5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vertical="center"/>
    </xf>
    <xf numFmtId="0" fontId="29" fillId="3" borderId="19" xfId="0" applyFont="1" applyFill="1" applyBorder="1" applyAlignment="1">
      <alignment vertical="center"/>
    </xf>
    <xf numFmtId="164" fontId="29" fillId="3" borderId="19" xfId="0" applyNumberFormat="1" applyFont="1" applyFill="1" applyBorder="1" applyAlignment="1">
      <alignment vertical="center"/>
    </xf>
    <xf numFmtId="164" fontId="29" fillId="6" borderId="19" xfId="0" applyNumberFormat="1" applyFont="1" applyFill="1" applyBorder="1" applyAlignment="1">
      <alignment vertical="center"/>
    </xf>
    <xf numFmtId="3" fontId="32" fillId="8" borderId="50" xfId="0" applyNumberFormat="1" applyFont="1" applyFill="1" applyBorder="1" applyAlignment="1">
      <alignment vertical="center"/>
    </xf>
    <xf numFmtId="3" fontId="32" fillId="8" borderId="51" xfId="0" applyNumberFormat="1" applyFont="1" applyFill="1" applyBorder="1" applyAlignment="1">
      <alignment vertical="center"/>
    </xf>
    <xf numFmtId="168" fontId="32" fillId="2" borderId="5" xfId="0" applyNumberFormat="1" applyFont="1" applyFill="1" applyBorder="1" applyAlignment="1">
      <alignment vertical="center"/>
    </xf>
    <xf numFmtId="49" fontId="4" fillId="2" borderId="60" xfId="0" applyNumberFormat="1" applyFont="1" applyFill="1" applyBorder="1" applyAlignment="1">
      <alignment vertical="center" wrapText="1"/>
    </xf>
    <xf numFmtId="0" fontId="30" fillId="10" borderId="59" xfId="0" applyFont="1" applyFill="1" applyBorder="1" applyAlignment="1">
      <alignment horizontal="right" wrapText="1"/>
    </xf>
    <xf numFmtId="0" fontId="30" fillId="10" borderId="59" xfId="0" applyFont="1" applyFill="1" applyBorder="1" applyAlignment="1">
      <alignment horizontal="right"/>
    </xf>
    <xf numFmtId="17" fontId="30" fillId="0" borderId="59" xfId="0" applyNumberFormat="1" applyFont="1" applyBorder="1" applyAlignment="1">
      <alignment horizontal="right"/>
    </xf>
    <xf numFmtId="0" fontId="30" fillId="10" borderId="59" xfId="0" applyFont="1" applyFill="1" applyBorder="1"/>
    <xf numFmtId="0" fontId="30" fillId="10" borderId="60" xfId="0" applyFont="1" applyFill="1" applyBorder="1"/>
    <xf numFmtId="3" fontId="30" fillId="10" borderId="59" xfId="0" applyNumberFormat="1" applyFont="1" applyFill="1" applyBorder="1" applyAlignment="1">
      <alignment horizontal="right"/>
    </xf>
    <xf numFmtId="17" fontId="30" fillId="10" borderId="59" xfId="0" applyNumberFormat="1" applyFont="1" applyFill="1" applyBorder="1" applyAlignment="1">
      <alignment horizontal="right"/>
    </xf>
    <xf numFmtId="0" fontId="30" fillId="10" borderId="59" xfId="0" applyFont="1" applyFill="1" applyBorder="1" applyAlignment="1">
      <alignment horizontal="right" vertical="center" wrapText="1"/>
    </xf>
    <xf numFmtId="0" fontId="30" fillId="0" borderId="59" xfId="0" applyFont="1" applyBorder="1" applyAlignment="1">
      <alignment horizontal="right"/>
    </xf>
    <xf numFmtId="3" fontId="31" fillId="0" borderId="59" xfId="0" applyNumberFormat="1" applyFont="1" applyBorder="1"/>
    <xf numFmtId="3" fontId="30" fillId="0" borderId="59" xfId="0" applyNumberFormat="1" applyFont="1" applyBorder="1"/>
    <xf numFmtId="3" fontId="31" fillId="0" borderId="59" xfId="1" applyNumberFormat="1" applyFont="1" applyBorder="1" applyAlignment="1">
      <alignment horizontal="right"/>
    </xf>
    <xf numFmtId="3" fontId="30" fillId="0" borderId="59" xfId="0" applyNumberFormat="1" applyFont="1" applyBorder="1" applyAlignment="1">
      <alignment horizontal="right"/>
    </xf>
    <xf numFmtId="3" fontId="30" fillId="10" borderId="59" xfId="0" applyNumberFormat="1" applyFont="1" applyFill="1" applyBorder="1" applyAlignment="1">
      <alignment wrapText="1"/>
    </xf>
    <xf numFmtId="3" fontId="31" fillId="10" borderId="59" xfId="0" applyNumberFormat="1" applyFont="1" applyFill="1" applyBorder="1"/>
    <xf numFmtId="0" fontId="30" fillId="10" borderId="59" xfId="0" applyFont="1" applyFill="1" applyBorder="1" applyAlignment="1">
      <alignment wrapText="1"/>
    </xf>
    <xf numFmtId="0" fontId="31" fillId="0" borderId="59" xfId="1" applyFont="1" applyBorder="1" applyAlignment="1">
      <alignment horizontal="center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0" fontId="4" fillId="2" borderId="16" xfId="0" applyFont="1" applyFill="1" applyBorder="1" applyAlignment="1">
      <alignment horizontal="center"/>
    </xf>
    <xf numFmtId="3" fontId="31" fillId="0" borderId="59" xfId="1" applyNumberFormat="1" applyFont="1" applyBorder="1"/>
    <xf numFmtId="0" fontId="7" fillId="3" borderId="19" xfId="0" applyFont="1" applyFill="1" applyBorder="1" applyAlignment="1">
      <alignment vertical="center"/>
    </xf>
    <xf numFmtId="0" fontId="30" fillId="10" borderId="59" xfId="0" applyFont="1" applyFill="1" applyBorder="1" applyAlignment="1">
      <alignment horizontal="left"/>
    </xf>
    <xf numFmtId="0" fontId="30" fillId="0" borderId="59" xfId="0" applyFont="1" applyFill="1" applyBorder="1" applyAlignment="1">
      <alignment horizontal="right"/>
    </xf>
    <xf numFmtId="0" fontId="30" fillId="0" borderId="59" xfId="0" applyFont="1" applyBorder="1" applyAlignment="1">
      <alignment horizontal="left"/>
    </xf>
    <xf numFmtId="0" fontId="31" fillId="0" borderId="59" xfId="1" applyFont="1" applyFill="1" applyBorder="1"/>
    <xf numFmtId="0" fontId="36" fillId="10" borderId="59" xfId="0" applyFont="1" applyFill="1" applyBorder="1" applyAlignment="1">
      <alignment wrapText="1"/>
    </xf>
    <xf numFmtId="3" fontId="30" fillId="10" borderId="59" xfId="0" applyNumberFormat="1" applyFont="1" applyFill="1" applyBorder="1" applyAlignment="1">
      <alignment horizontal="center" wrapText="1"/>
    </xf>
    <xf numFmtId="0" fontId="36" fillId="0" borderId="59" xfId="0" applyFont="1" applyBorder="1" applyAlignment="1">
      <alignment horizontal="left"/>
    </xf>
    <xf numFmtId="166" fontId="4" fillId="0" borderId="59" xfId="1" applyNumberFormat="1" applyFont="1" applyBorder="1" applyAlignment="1">
      <alignment horizontal="right"/>
    </xf>
    <xf numFmtId="0" fontId="30" fillId="10" borderId="59" xfId="0" applyFont="1" applyFill="1" applyBorder="1" applyAlignment="1">
      <alignment horizontal="center" wrapText="1"/>
    </xf>
    <xf numFmtId="49" fontId="35" fillId="3" borderId="19" xfId="0" applyNumberFormat="1" applyFont="1" applyFill="1" applyBorder="1" applyAlignment="1">
      <alignment horizontal="center" vertical="center"/>
    </xf>
    <xf numFmtId="0" fontId="35" fillId="4" borderId="19" xfId="0" applyFont="1" applyFill="1" applyBorder="1" applyAlignment="1">
      <alignment horizontal="center" vertical="center"/>
    </xf>
    <xf numFmtId="49" fontId="9" fillId="9" borderId="37" xfId="0" applyNumberFormat="1" applyFont="1" applyFill="1" applyBorder="1" applyAlignment="1">
      <alignment vertical="center"/>
    </xf>
    <xf numFmtId="0" fontId="32" fillId="9" borderId="38" xfId="0" applyFont="1" applyFill="1" applyBorder="1" applyAlignment="1">
      <alignment vertical="center"/>
    </xf>
    <xf numFmtId="0" fontId="34" fillId="12" borderId="19" xfId="0" applyFont="1" applyFill="1" applyBorder="1" applyAlignment="1">
      <alignment wrapText="1"/>
    </xf>
    <xf numFmtId="0" fontId="30" fillId="10" borderId="59" xfId="0" applyFont="1" applyFill="1" applyBorder="1" applyAlignment="1">
      <alignment wrapText="1"/>
    </xf>
    <xf numFmtId="0" fontId="30" fillId="10" borderId="60" xfId="0" applyFont="1" applyFill="1" applyBorder="1" applyAlignment="1">
      <alignment wrapText="1"/>
    </xf>
    <xf numFmtId="0" fontId="30" fillId="0" borderId="59" xfId="0" applyFont="1" applyBorder="1" applyAlignment="1"/>
    <xf numFmtId="0" fontId="30" fillId="0" borderId="60" xfId="0" applyFont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26" fillId="11" borderId="19" xfId="0" applyFont="1" applyFill="1" applyBorder="1" applyAlignment="1">
      <alignment wrapText="1"/>
    </xf>
    <xf numFmtId="0" fontId="27" fillId="10" borderId="59" xfId="0" applyFont="1" applyFill="1" applyBorder="1" applyAlignment="1">
      <alignment wrapText="1"/>
    </xf>
    <xf numFmtId="0" fontId="19" fillId="10" borderId="60" xfId="0" applyFont="1" applyFill="1" applyBorder="1" applyAlignment="1">
      <alignment wrapText="1"/>
    </xf>
    <xf numFmtId="0" fontId="19" fillId="10" borderId="59" xfId="0" applyFont="1" applyFill="1" applyBorder="1" applyAlignment="1">
      <alignment wrapText="1"/>
    </xf>
    <xf numFmtId="0" fontId="19" fillId="10" borderId="59" xfId="0" applyFont="1" applyFill="1" applyBorder="1" applyAlignment="1"/>
    <xf numFmtId="0" fontId="19" fillId="10" borderId="60" xfId="0" applyFont="1" applyFill="1" applyBorder="1" applyAlignment="1"/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0</xdr:colOff>
      <xdr:row>4</xdr:row>
      <xdr:rowOff>142876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0"/>
          <a:ext cx="4962525" cy="9048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G86"/>
  <sheetViews>
    <sheetView tabSelected="1" topLeftCell="A67" workbookViewId="0">
      <selection activeCell="I77" sqref="I77"/>
    </sheetView>
  </sheetViews>
  <sheetFormatPr baseColWidth="10" defaultRowHeight="15" x14ac:dyDescent="0.25"/>
  <cols>
    <col min="1" max="1" width="6.28515625" customWidth="1"/>
    <col min="2" max="2" width="17.28515625" customWidth="1"/>
  </cols>
  <sheetData>
    <row r="6" spans="2:7" x14ac:dyDescent="0.25">
      <c r="B6" s="221" t="s">
        <v>0</v>
      </c>
      <c r="C6" s="247" t="s">
        <v>115</v>
      </c>
      <c r="D6" s="220"/>
      <c r="E6" s="283" t="s">
        <v>116</v>
      </c>
      <c r="F6" s="283"/>
      <c r="G6" s="252">
        <v>60000</v>
      </c>
    </row>
    <row r="7" spans="2:7" x14ac:dyDescent="0.25">
      <c r="B7" s="246" t="s">
        <v>1</v>
      </c>
      <c r="C7" s="271" t="s">
        <v>107</v>
      </c>
      <c r="D7" s="220"/>
      <c r="E7" s="284" t="s">
        <v>2</v>
      </c>
      <c r="F7" s="285"/>
      <c r="G7" s="253" t="s">
        <v>117</v>
      </c>
    </row>
    <row r="8" spans="2:7" x14ac:dyDescent="0.25">
      <c r="B8" s="246" t="s">
        <v>3</v>
      </c>
      <c r="C8" s="248" t="s">
        <v>68</v>
      </c>
      <c r="D8" s="220"/>
      <c r="E8" s="284" t="s">
        <v>118</v>
      </c>
      <c r="F8" s="285"/>
      <c r="G8" s="252">
        <v>339</v>
      </c>
    </row>
    <row r="9" spans="2:7" x14ac:dyDescent="0.25">
      <c r="B9" s="246" t="s">
        <v>5</v>
      </c>
      <c r="C9" s="248" t="s">
        <v>69</v>
      </c>
      <c r="D9" s="220"/>
      <c r="E9" s="250" t="s">
        <v>6</v>
      </c>
      <c r="F9" s="251"/>
      <c r="G9" s="252">
        <f>G6*G8</f>
        <v>20340000</v>
      </c>
    </row>
    <row r="10" spans="2:7" x14ac:dyDescent="0.25">
      <c r="B10" s="246" t="s">
        <v>7</v>
      </c>
      <c r="C10" s="248" t="s">
        <v>114</v>
      </c>
      <c r="D10" s="220"/>
      <c r="E10" s="284" t="s">
        <v>8</v>
      </c>
      <c r="F10" s="285"/>
      <c r="G10" s="254" t="s">
        <v>108</v>
      </c>
    </row>
    <row r="11" spans="2:7" x14ac:dyDescent="0.25">
      <c r="B11" s="246" t="s">
        <v>9</v>
      </c>
      <c r="C11" s="248" t="s">
        <v>85</v>
      </c>
      <c r="D11" s="220"/>
      <c r="E11" s="284" t="s">
        <v>10</v>
      </c>
      <c r="F11" s="285"/>
      <c r="G11" s="253" t="s">
        <v>119</v>
      </c>
    </row>
    <row r="12" spans="2:7" ht="25.5" x14ac:dyDescent="0.25">
      <c r="B12" s="246" t="s">
        <v>11</v>
      </c>
      <c r="C12" s="249">
        <v>44896</v>
      </c>
      <c r="D12" s="220"/>
      <c r="E12" s="286" t="s">
        <v>12</v>
      </c>
      <c r="F12" s="287"/>
      <c r="G12" s="255" t="s">
        <v>120</v>
      </c>
    </row>
    <row r="13" spans="2:7" x14ac:dyDescent="0.25">
      <c r="B13" s="222"/>
      <c r="C13" s="223"/>
      <c r="D13" s="224"/>
      <c r="E13" s="225"/>
      <c r="F13" s="225"/>
      <c r="G13" s="226"/>
    </row>
    <row r="14" spans="2:7" x14ac:dyDescent="0.25">
      <c r="B14" s="279" t="s">
        <v>13</v>
      </c>
      <c r="C14" s="280"/>
      <c r="D14" s="280"/>
      <c r="E14" s="280"/>
      <c r="F14" s="280"/>
      <c r="G14" s="280"/>
    </row>
    <row r="15" spans="2:7" x14ac:dyDescent="0.25">
      <c r="B15" s="225"/>
      <c r="C15" s="229"/>
      <c r="D15" s="229"/>
      <c r="E15" s="229"/>
      <c r="F15" s="225"/>
      <c r="G15" s="225"/>
    </row>
    <row r="16" spans="2:7" x14ac:dyDescent="0.25">
      <c r="B16" s="231" t="s">
        <v>14</v>
      </c>
      <c r="C16" s="188"/>
      <c r="D16" s="188"/>
      <c r="E16" s="188"/>
      <c r="F16" s="188"/>
      <c r="G16" s="188"/>
    </row>
    <row r="17" spans="2:7" ht="25.5" x14ac:dyDescent="0.25">
      <c r="B17" s="232" t="s">
        <v>15</v>
      </c>
      <c r="C17" s="232" t="s">
        <v>16</v>
      </c>
      <c r="D17" s="232" t="s">
        <v>17</v>
      </c>
      <c r="E17" s="232" t="s">
        <v>18</v>
      </c>
      <c r="F17" s="232" t="s">
        <v>19</v>
      </c>
      <c r="G17" s="232" t="s">
        <v>20</v>
      </c>
    </row>
    <row r="18" spans="2:7" x14ac:dyDescent="0.25">
      <c r="B18" s="272" t="s">
        <v>25</v>
      </c>
      <c r="C18" s="178" t="s">
        <v>109</v>
      </c>
      <c r="D18" s="178">
        <v>1</v>
      </c>
      <c r="E18" s="178" t="s">
        <v>111</v>
      </c>
      <c r="F18" s="259">
        <v>40000</v>
      </c>
      <c r="G18" s="256">
        <f t="shared" ref="G18:G25" si="0">F18*D18</f>
        <v>40000</v>
      </c>
    </row>
    <row r="19" spans="2:7" x14ac:dyDescent="0.25">
      <c r="B19" s="272" t="s">
        <v>66</v>
      </c>
      <c r="C19" s="178" t="s">
        <v>109</v>
      </c>
      <c r="D19" s="178">
        <v>2</v>
      </c>
      <c r="E19" s="178" t="s">
        <v>111</v>
      </c>
      <c r="F19" s="259">
        <v>40000</v>
      </c>
      <c r="G19" s="256">
        <f t="shared" si="0"/>
        <v>80000</v>
      </c>
    </row>
    <row r="20" spans="2:7" x14ac:dyDescent="0.25">
      <c r="B20" s="272" t="s">
        <v>121</v>
      </c>
      <c r="C20" s="178" t="s">
        <v>109</v>
      </c>
      <c r="D20" s="178">
        <v>1</v>
      </c>
      <c r="E20" s="178" t="s">
        <v>111</v>
      </c>
      <c r="F20" s="259">
        <v>40000</v>
      </c>
      <c r="G20" s="256">
        <f t="shared" si="0"/>
        <v>40000</v>
      </c>
    </row>
    <row r="21" spans="2:7" x14ac:dyDescent="0.25">
      <c r="B21" s="272" t="s">
        <v>122</v>
      </c>
      <c r="C21" s="178" t="s">
        <v>109</v>
      </c>
      <c r="D21" s="178">
        <v>2</v>
      </c>
      <c r="E21" s="178" t="s">
        <v>123</v>
      </c>
      <c r="F21" s="259">
        <v>40000</v>
      </c>
      <c r="G21" s="256">
        <f t="shared" si="0"/>
        <v>80000</v>
      </c>
    </row>
    <row r="22" spans="2:7" x14ac:dyDescent="0.25">
      <c r="B22" s="272" t="s">
        <v>124</v>
      </c>
      <c r="C22" s="178" t="s">
        <v>109</v>
      </c>
      <c r="D22" s="178">
        <v>5</v>
      </c>
      <c r="E22" s="178" t="s">
        <v>112</v>
      </c>
      <c r="F22" s="259">
        <v>40000</v>
      </c>
      <c r="G22" s="256">
        <f t="shared" si="0"/>
        <v>200000</v>
      </c>
    </row>
    <row r="23" spans="2:7" x14ac:dyDescent="0.25">
      <c r="B23" s="272" t="s">
        <v>60</v>
      </c>
      <c r="C23" s="178" t="s">
        <v>109</v>
      </c>
      <c r="D23" s="178">
        <v>20</v>
      </c>
      <c r="E23" s="178" t="s">
        <v>125</v>
      </c>
      <c r="F23" s="259">
        <v>40000</v>
      </c>
      <c r="G23" s="256">
        <f t="shared" si="0"/>
        <v>800000</v>
      </c>
    </row>
    <row r="24" spans="2:7" x14ac:dyDescent="0.25">
      <c r="B24" s="272" t="s">
        <v>126</v>
      </c>
      <c r="C24" s="178" t="s">
        <v>109</v>
      </c>
      <c r="D24" s="178">
        <v>20</v>
      </c>
      <c r="E24" s="178" t="s">
        <v>123</v>
      </c>
      <c r="F24" s="259">
        <v>40000</v>
      </c>
      <c r="G24" s="256">
        <f t="shared" si="0"/>
        <v>800000</v>
      </c>
    </row>
    <row r="25" spans="2:7" x14ac:dyDescent="0.25">
      <c r="B25" s="272" t="s">
        <v>127</v>
      </c>
      <c r="C25" s="178" t="s">
        <v>109</v>
      </c>
      <c r="D25" s="178">
        <v>60</v>
      </c>
      <c r="E25" s="178" t="s">
        <v>128</v>
      </c>
      <c r="F25" s="259">
        <v>40000</v>
      </c>
      <c r="G25" s="256">
        <f t="shared" si="0"/>
        <v>2400000</v>
      </c>
    </row>
    <row r="26" spans="2:7" x14ac:dyDescent="0.25">
      <c r="B26" s="233" t="s">
        <v>21</v>
      </c>
      <c r="C26" s="234"/>
      <c r="D26" s="234"/>
      <c r="E26" s="234"/>
      <c r="F26" s="269"/>
      <c r="G26" s="235">
        <f>SUM(G18:G25)</f>
        <v>4440000</v>
      </c>
    </row>
    <row r="27" spans="2:7" x14ac:dyDescent="0.25">
      <c r="B27" s="227"/>
      <c r="C27" s="228"/>
      <c r="D27" s="228"/>
      <c r="E27" s="228"/>
      <c r="F27" s="230"/>
      <c r="G27" s="230"/>
    </row>
    <row r="28" spans="2:7" x14ac:dyDescent="0.25">
      <c r="B28" s="172" t="s">
        <v>22</v>
      </c>
      <c r="C28" s="173"/>
      <c r="D28" s="174"/>
      <c r="E28" s="174"/>
      <c r="F28" s="175"/>
      <c r="G28" s="175"/>
    </row>
    <row r="29" spans="2:7" ht="25.5" x14ac:dyDescent="0.25">
      <c r="B29" s="176" t="s">
        <v>15</v>
      </c>
      <c r="C29" s="177" t="s">
        <v>16</v>
      </c>
      <c r="D29" s="177" t="s">
        <v>17</v>
      </c>
      <c r="E29" s="176" t="s">
        <v>18</v>
      </c>
      <c r="F29" s="177" t="s">
        <v>19</v>
      </c>
      <c r="G29" s="176" t="s">
        <v>20</v>
      </c>
    </row>
    <row r="30" spans="2:7" x14ac:dyDescent="0.25">
      <c r="B30" s="272" t="s">
        <v>25</v>
      </c>
      <c r="C30" s="178" t="s">
        <v>113</v>
      </c>
      <c r="D30" s="178">
        <v>1</v>
      </c>
      <c r="E30" s="178" t="s">
        <v>111</v>
      </c>
      <c r="F30" s="259">
        <v>45000</v>
      </c>
      <c r="G30" s="256">
        <f t="shared" ref="G30:G31" si="1">F30*D30</f>
        <v>45000</v>
      </c>
    </row>
    <row r="31" spans="2:7" x14ac:dyDescent="0.25">
      <c r="B31" s="272" t="s">
        <v>66</v>
      </c>
      <c r="C31" s="178" t="s">
        <v>113</v>
      </c>
      <c r="D31" s="178">
        <v>2</v>
      </c>
      <c r="E31" s="178" t="s">
        <v>111</v>
      </c>
      <c r="F31" s="259">
        <v>45000</v>
      </c>
      <c r="G31" s="256">
        <f t="shared" si="1"/>
        <v>90000</v>
      </c>
    </row>
    <row r="32" spans="2:7" x14ac:dyDescent="0.25">
      <c r="B32" s="179" t="s">
        <v>23</v>
      </c>
      <c r="C32" s="180"/>
      <c r="D32" s="180"/>
      <c r="E32" s="180"/>
      <c r="F32" s="236"/>
      <c r="G32" s="236">
        <f>SUM(G30:G31)</f>
        <v>135000</v>
      </c>
    </row>
    <row r="33" spans="2:7" x14ac:dyDescent="0.25">
      <c r="B33" s="264"/>
      <c r="C33" s="265"/>
      <c r="D33" s="265"/>
      <c r="E33" s="265"/>
      <c r="F33" s="266"/>
      <c r="G33" s="266"/>
    </row>
    <row r="34" spans="2:7" x14ac:dyDescent="0.25">
      <c r="B34" s="172" t="s">
        <v>24</v>
      </c>
      <c r="C34" s="173"/>
      <c r="D34" s="174"/>
      <c r="E34" s="174"/>
      <c r="F34" s="175"/>
      <c r="G34" s="175"/>
    </row>
    <row r="35" spans="2:7" ht="25.5" x14ac:dyDescent="0.25">
      <c r="B35" s="176" t="s">
        <v>15</v>
      </c>
      <c r="C35" s="176" t="s">
        <v>16</v>
      </c>
      <c r="D35" s="176" t="s">
        <v>17</v>
      </c>
      <c r="E35" s="176" t="s">
        <v>18</v>
      </c>
      <c r="F35" s="177" t="s">
        <v>19</v>
      </c>
      <c r="G35" s="176" t="s">
        <v>20</v>
      </c>
    </row>
    <row r="36" spans="2:7" x14ac:dyDescent="0.25">
      <c r="B36" s="273"/>
      <c r="C36" s="263"/>
      <c r="D36" s="263">
        <v>0</v>
      </c>
      <c r="E36" s="263"/>
      <c r="F36" s="268"/>
      <c r="G36" s="258">
        <f>D36*F36</f>
        <v>0</v>
      </c>
    </row>
    <row r="37" spans="2:7" x14ac:dyDescent="0.25">
      <c r="B37" s="179" t="s">
        <v>26</v>
      </c>
      <c r="C37" s="180"/>
      <c r="D37" s="180"/>
      <c r="E37" s="180"/>
      <c r="F37" s="181"/>
      <c r="G37" s="236">
        <f>SUM(G36:G36)</f>
        <v>0</v>
      </c>
    </row>
    <row r="38" spans="2:7" x14ac:dyDescent="0.25">
      <c r="B38" s="264"/>
      <c r="C38" s="265"/>
      <c r="D38" s="265"/>
      <c r="E38" s="265"/>
      <c r="F38" s="266"/>
      <c r="G38" s="266"/>
    </row>
    <row r="39" spans="2:7" x14ac:dyDescent="0.25">
      <c r="B39" s="172" t="s">
        <v>27</v>
      </c>
      <c r="C39" s="173"/>
      <c r="D39" s="174"/>
      <c r="E39" s="174"/>
      <c r="F39" s="175"/>
      <c r="G39" s="175"/>
    </row>
    <row r="40" spans="2:7" ht="25.5" x14ac:dyDescent="0.25">
      <c r="B40" s="177" t="s">
        <v>28</v>
      </c>
      <c r="C40" s="177" t="s">
        <v>29</v>
      </c>
      <c r="D40" s="177" t="s">
        <v>30</v>
      </c>
      <c r="E40" s="177" t="s">
        <v>18</v>
      </c>
      <c r="F40" s="177" t="s">
        <v>19</v>
      </c>
      <c r="G40" s="177" t="s">
        <v>20</v>
      </c>
    </row>
    <row r="41" spans="2:7" x14ac:dyDescent="0.25">
      <c r="B41" s="274" t="s">
        <v>62</v>
      </c>
      <c r="C41" s="262"/>
      <c r="D41" s="278"/>
      <c r="E41" s="262"/>
      <c r="F41" s="275"/>
      <c r="G41" s="260"/>
    </row>
    <row r="42" spans="2:7" x14ac:dyDescent="0.25">
      <c r="B42" s="272" t="s">
        <v>129</v>
      </c>
      <c r="C42" s="178" t="s">
        <v>32</v>
      </c>
      <c r="D42" s="178">
        <v>15</v>
      </c>
      <c r="E42" s="178" t="s">
        <v>112</v>
      </c>
      <c r="F42" s="259">
        <v>73450</v>
      </c>
      <c r="G42" s="261">
        <f t="shared" ref="G42:G48" si="2">F42*D42</f>
        <v>1101750</v>
      </c>
    </row>
    <row r="43" spans="2:7" x14ac:dyDescent="0.25">
      <c r="B43" s="276" t="s">
        <v>31</v>
      </c>
      <c r="C43" s="178"/>
      <c r="D43" s="178"/>
      <c r="E43" s="178"/>
      <c r="F43" s="259">
        <v>0</v>
      </c>
      <c r="G43" s="261"/>
    </row>
    <row r="44" spans="2:7" x14ac:dyDescent="0.25">
      <c r="B44" s="272" t="s">
        <v>130</v>
      </c>
      <c r="C44" s="178" t="s">
        <v>32</v>
      </c>
      <c r="D44" s="178">
        <v>220</v>
      </c>
      <c r="E44" s="178" t="s">
        <v>111</v>
      </c>
      <c r="F44" s="259">
        <v>735</v>
      </c>
      <c r="G44" s="261">
        <f t="shared" si="2"/>
        <v>161700</v>
      </c>
    </row>
    <row r="45" spans="2:7" x14ac:dyDescent="0.25">
      <c r="B45" s="272" t="s">
        <v>63</v>
      </c>
      <c r="C45" s="178" t="s">
        <v>32</v>
      </c>
      <c r="D45" s="178">
        <v>200</v>
      </c>
      <c r="E45" s="178" t="s">
        <v>111</v>
      </c>
      <c r="F45" s="259">
        <v>328</v>
      </c>
      <c r="G45" s="261">
        <f t="shared" si="2"/>
        <v>65600</v>
      </c>
    </row>
    <row r="46" spans="2:7" x14ac:dyDescent="0.25">
      <c r="B46" s="272" t="s">
        <v>131</v>
      </c>
      <c r="C46" s="178" t="s">
        <v>32</v>
      </c>
      <c r="D46" s="178">
        <v>200</v>
      </c>
      <c r="E46" s="178" t="s">
        <v>111</v>
      </c>
      <c r="F46" s="259">
        <v>1130</v>
      </c>
      <c r="G46" s="261">
        <f t="shared" si="2"/>
        <v>226000</v>
      </c>
    </row>
    <row r="47" spans="2:7" x14ac:dyDescent="0.25">
      <c r="B47" s="276" t="s">
        <v>34</v>
      </c>
      <c r="C47" s="178"/>
      <c r="D47" s="178"/>
      <c r="E47" s="178"/>
      <c r="F47" s="259">
        <v>0</v>
      </c>
      <c r="G47" s="261"/>
    </row>
    <row r="48" spans="2:7" x14ac:dyDescent="0.25">
      <c r="B48" s="270" t="s">
        <v>132</v>
      </c>
      <c r="C48" s="178" t="s">
        <v>110</v>
      </c>
      <c r="D48" s="178">
        <v>1</v>
      </c>
      <c r="E48" s="178" t="s">
        <v>123</v>
      </c>
      <c r="F48" s="259">
        <v>48816</v>
      </c>
      <c r="G48" s="261">
        <f t="shared" si="2"/>
        <v>48816</v>
      </c>
    </row>
    <row r="49" spans="2:7" x14ac:dyDescent="0.25">
      <c r="B49" s="179" t="s">
        <v>33</v>
      </c>
      <c r="C49" s="180"/>
      <c r="D49" s="180"/>
      <c r="E49" s="180"/>
      <c r="F49" s="236"/>
      <c r="G49" s="236">
        <f>SUM(G41:G48)</f>
        <v>1603866</v>
      </c>
    </row>
    <row r="50" spans="2:7" x14ac:dyDescent="0.25">
      <c r="B50" s="264"/>
      <c r="C50" s="265"/>
      <c r="D50" s="265"/>
      <c r="E50" s="267"/>
      <c r="F50" s="266"/>
      <c r="G50" s="266"/>
    </row>
    <row r="51" spans="2:7" x14ac:dyDescent="0.25">
      <c r="B51" s="172" t="s">
        <v>34</v>
      </c>
      <c r="C51" s="173"/>
      <c r="D51" s="174"/>
      <c r="E51" s="174"/>
      <c r="F51" s="175"/>
      <c r="G51" s="175"/>
    </row>
    <row r="52" spans="2:7" ht="25.5" x14ac:dyDescent="0.25">
      <c r="B52" s="176" t="s">
        <v>35</v>
      </c>
      <c r="C52" s="177" t="s">
        <v>29</v>
      </c>
      <c r="D52" s="177" t="s">
        <v>30</v>
      </c>
      <c r="E52" s="176" t="s">
        <v>18</v>
      </c>
      <c r="F52" s="177" t="s">
        <v>19</v>
      </c>
      <c r="G52" s="176" t="s">
        <v>20</v>
      </c>
    </row>
    <row r="53" spans="2:7" x14ac:dyDescent="0.25">
      <c r="B53" s="272"/>
      <c r="C53" s="182"/>
      <c r="D53" s="182">
        <v>0</v>
      </c>
      <c r="E53" s="182"/>
      <c r="F53" s="277"/>
      <c r="G53" s="257">
        <f>+D53*F53</f>
        <v>0</v>
      </c>
    </row>
    <row r="54" spans="2:7" x14ac:dyDescent="0.25">
      <c r="B54" s="179" t="s">
        <v>36</v>
      </c>
      <c r="C54" s="180"/>
      <c r="D54" s="180"/>
      <c r="E54" s="180"/>
      <c r="F54" s="181"/>
      <c r="G54" s="236">
        <f>SUM(G53:G53)</f>
        <v>0</v>
      </c>
    </row>
    <row r="55" spans="2:7" x14ac:dyDescent="0.25">
      <c r="B55" s="183"/>
      <c r="C55" s="183"/>
      <c r="D55" s="183"/>
      <c r="E55" s="183"/>
      <c r="F55" s="184"/>
      <c r="G55" s="184"/>
    </row>
    <row r="56" spans="2:7" x14ac:dyDescent="0.25">
      <c r="B56" s="231" t="s">
        <v>37</v>
      </c>
      <c r="C56" s="237"/>
      <c r="D56" s="237"/>
      <c r="E56" s="237"/>
      <c r="F56" s="237"/>
      <c r="G56" s="238">
        <f>G26+G32+G37+G49+G54</f>
        <v>6178866</v>
      </c>
    </row>
    <row r="57" spans="2:7" x14ac:dyDescent="0.25">
      <c r="B57" s="239" t="s">
        <v>38</v>
      </c>
      <c r="C57" s="240"/>
      <c r="D57" s="240"/>
      <c r="E57" s="240"/>
      <c r="F57" s="240"/>
      <c r="G57" s="241">
        <f>G56*0.05</f>
        <v>308943.3</v>
      </c>
    </row>
    <row r="58" spans="2:7" x14ac:dyDescent="0.25">
      <c r="B58" s="231" t="s">
        <v>39</v>
      </c>
      <c r="C58" s="237"/>
      <c r="D58" s="237"/>
      <c r="E58" s="237"/>
      <c r="F58" s="237"/>
      <c r="G58" s="238">
        <f>G57+G56</f>
        <v>6487809.2999999998</v>
      </c>
    </row>
    <row r="59" spans="2:7" x14ac:dyDescent="0.25">
      <c r="B59" s="239" t="s">
        <v>40</v>
      </c>
      <c r="C59" s="240"/>
      <c r="D59" s="240"/>
      <c r="E59" s="240"/>
      <c r="F59" s="240"/>
      <c r="G59" s="241">
        <f>G9</f>
        <v>20340000</v>
      </c>
    </row>
    <row r="60" spans="2:7" x14ac:dyDescent="0.25">
      <c r="B60" s="231" t="s">
        <v>41</v>
      </c>
      <c r="C60" s="237"/>
      <c r="D60" s="237"/>
      <c r="E60" s="237"/>
      <c r="F60" s="237"/>
      <c r="G60" s="242">
        <f>G59-G58</f>
        <v>13852190.699999999</v>
      </c>
    </row>
    <row r="61" spans="2:7" x14ac:dyDescent="0.25">
      <c r="B61" s="185" t="s">
        <v>105</v>
      </c>
      <c r="C61" s="186"/>
      <c r="D61" s="186"/>
      <c r="E61" s="186"/>
      <c r="F61" s="186"/>
      <c r="G61" s="187"/>
    </row>
    <row r="62" spans="2:7" ht="15.75" thickBot="1" x14ac:dyDescent="0.3">
      <c r="B62" s="188"/>
      <c r="C62" s="186"/>
      <c r="D62" s="186"/>
      <c r="E62" s="186"/>
      <c r="F62" s="186"/>
      <c r="G62" s="187"/>
    </row>
    <row r="63" spans="2:7" x14ac:dyDescent="0.25">
      <c r="B63" s="189" t="s">
        <v>106</v>
      </c>
      <c r="C63" s="190"/>
      <c r="D63" s="190"/>
      <c r="E63" s="190"/>
      <c r="F63" s="191"/>
      <c r="G63" s="187"/>
    </row>
    <row r="64" spans="2:7" x14ac:dyDescent="0.25">
      <c r="B64" s="192" t="s">
        <v>44</v>
      </c>
      <c r="C64" s="193"/>
      <c r="D64" s="193"/>
      <c r="E64" s="193"/>
      <c r="F64" s="194"/>
      <c r="G64" s="187"/>
    </row>
    <row r="65" spans="2:7" x14ac:dyDescent="0.25">
      <c r="B65" s="192" t="s">
        <v>45</v>
      </c>
      <c r="C65" s="193"/>
      <c r="D65" s="193"/>
      <c r="E65" s="193"/>
      <c r="F65" s="194"/>
      <c r="G65" s="187"/>
    </row>
    <row r="66" spans="2:7" x14ac:dyDescent="0.25">
      <c r="B66" s="192" t="s">
        <v>46</v>
      </c>
      <c r="C66" s="193"/>
      <c r="D66" s="193"/>
      <c r="E66" s="193"/>
      <c r="F66" s="194"/>
      <c r="G66" s="187"/>
    </row>
    <row r="67" spans="2:7" x14ac:dyDescent="0.25">
      <c r="B67" s="192" t="s">
        <v>47</v>
      </c>
      <c r="C67" s="193"/>
      <c r="D67" s="193"/>
      <c r="E67" s="193"/>
      <c r="F67" s="194"/>
      <c r="G67" s="187"/>
    </row>
    <row r="68" spans="2:7" x14ac:dyDescent="0.25">
      <c r="B68" s="192" t="s">
        <v>48</v>
      </c>
      <c r="C68" s="193"/>
      <c r="D68" s="193"/>
      <c r="E68" s="193"/>
      <c r="F68" s="194"/>
      <c r="G68" s="187"/>
    </row>
    <row r="69" spans="2:7" ht="15.75" thickBot="1" x14ac:dyDescent="0.3">
      <c r="B69" s="195" t="s">
        <v>49</v>
      </c>
      <c r="C69" s="196"/>
      <c r="D69" s="196"/>
      <c r="E69" s="196"/>
      <c r="F69" s="197"/>
      <c r="G69" s="187"/>
    </row>
    <row r="70" spans="2:7" x14ac:dyDescent="0.25">
      <c r="B70" s="188"/>
      <c r="C70" s="193"/>
      <c r="D70" s="193"/>
      <c r="E70" s="193"/>
      <c r="F70" s="193"/>
      <c r="G70" s="187"/>
    </row>
    <row r="71" spans="2:7" ht="15.75" thickBot="1" x14ac:dyDescent="0.3">
      <c r="B71" s="281" t="s">
        <v>50</v>
      </c>
      <c r="C71" s="282"/>
      <c r="D71" s="198"/>
      <c r="E71" s="199"/>
      <c r="F71" s="199"/>
      <c r="G71" s="187"/>
    </row>
    <row r="72" spans="2:7" x14ac:dyDescent="0.25">
      <c r="B72" s="200" t="s">
        <v>35</v>
      </c>
      <c r="C72" s="201" t="s">
        <v>51</v>
      </c>
      <c r="D72" s="202" t="s">
        <v>52</v>
      </c>
      <c r="E72" s="199"/>
      <c r="F72" s="199"/>
      <c r="G72" s="187"/>
    </row>
    <row r="73" spans="2:7" x14ac:dyDescent="0.25">
      <c r="B73" s="203" t="s">
        <v>53</v>
      </c>
      <c r="C73" s="204">
        <f>G26</f>
        <v>4440000</v>
      </c>
      <c r="D73" s="205">
        <f>(C73/C79)</f>
        <v>0.68436043580997363</v>
      </c>
      <c r="E73" s="199"/>
      <c r="F73" s="199"/>
      <c r="G73" s="187"/>
    </row>
    <row r="74" spans="2:7" x14ac:dyDescent="0.25">
      <c r="B74" s="203" t="s">
        <v>54</v>
      </c>
      <c r="C74" s="245">
        <f>G32</f>
        <v>135000</v>
      </c>
      <c r="D74" s="205">
        <f>C74/C79</f>
        <v>2.0808256494222171E-2</v>
      </c>
      <c r="E74" s="199"/>
      <c r="F74" s="199"/>
      <c r="G74" s="187"/>
    </row>
    <row r="75" spans="2:7" x14ac:dyDescent="0.25">
      <c r="B75" s="203" t="s">
        <v>55</v>
      </c>
      <c r="C75" s="204">
        <f>G37</f>
        <v>0</v>
      </c>
      <c r="D75" s="205">
        <f>(C75/C79)</f>
        <v>0</v>
      </c>
      <c r="E75" s="199"/>
      <c r="F75" s="199"/>
      <c r="G75" s="187"/>
    </row>
    <row r="76" spans="2:7" x14ac:dyDescent="0.25">
      <c r="B76" s="203" t="s">
        <v>28</v>
      </c>
      <c r="C76" s="204">
        <f>G49</f>
        <v>1603866</v>
      </c>
      <c r="D76" s="205">
        <f>(C76/C79)</f>
        <v>0.24721226007675659</v>
      </c>
      <c r="E76" s="199"/>
      <c r="F76" s="199"/>
      <c r="G76" s="187"/>
    </row>
    <row r="77" spans="2:7" x14ac:dyDescent="0.25">
      <c r="B77" s="203" t="s">
        <v>56</v>
      </c>
      <c r="C77" s="206">
        <f>G54</f>
        <v>0</v>
      </c>
      <c r="D77" s="205">
        <f>(C77/C79)</f>
        <v>0</v>
      </c>
      <c r="E77" s="207"/>
      <c r="F77" s="207"/>
      <c r="G77" s="187"/>
    </row>
    <row r="78" spans="2:7" x14ac:dyDescent="0.25">
      <c r="B78" s="203" t="s">
        <v>57</v>
      </c>
      <c r="C78" s="206">
        <f>G57</f>
        <v>308943.3</v>
      </c>
      <c r="D78" s="205">
        <f>(C78/C79)</f>
        <v>4.7619047619047616E-2</v>
      </c>
      <c r="E78" s="207"/>
      <c r="F78" s="207"/>
      <c r="G78" s="187"/>
    </row>
    <row r="79" spans="2:7" ht="15.75" thickBot="1" x14ac:dyDescent="0.3">
      <c r="B79" s="208" t="s">
        <v>58</v>
      </c>
      <c r="C79" s="209">
        <f>SUM(C73:C78)</f>
        <v>6487809.2999999998</v>
      </c>
      <c r="D79" s="210">
        <f>SUM(D73:D78)</f>
        <v>1</v>
      </c>
      <c r="E79" s="207"/>
      <c r="F79" s="207"/>
      <c r="G79" s="187"/>
    </row>
    <row r="80" spans="2:7" x14ac:dyDescent="0.25">
      <c r="B80" s="188"/>
      <c r="C80" s="186"/>
      <c r="D80" s="186"/>
      <c r="E80" s="186"/>
      <c r="F80" s="186"/>
      <c r="G80" s="187"/>
    </row>
    <row r="81" spans="2:7" x14ac:dyDescent="0.25">
      <c r="B81" s="170"/>
      <c r="C81" s="186"/>
      <c r="D81" s="186"/>
      <c r="E81" s="186"/>
      <c r="F81" s="186"/>
      <c r="G81" s="187"/>
    </row>
    <row r="82" spans="2:7" ht="15.75" thickBot="1" x14ac:dyDescent="0.3">
      <c r="B82" s="211"/>
      <c r="C82" s="212" t="s">
        <v>133</v>
      </c>
      <c r="D82" s="213"/>
      <c r="E82" s="214"/>
      <c r="F82" s="215"/>
      <c r="G82" s="187"/>
    </row>
    <row r="83" spans="2:7" x14ac:dyDescent="0.25">
      <c r="B83" s="216" t="s">
        <v>134</v>
      </c>
      <c r="C83" s="243">
        <v>55000</v>
      </c>
      <c r="D83" s="243">
        <v>60000</v>
      </c>
      <c r="E83" s="244">
        <v>65000</v>
      </c>
      <c r="F83" s="217"/>
      <c r="G83" s="218"/>
    </row>
    <row r="84" spans="2:7" ht="15.75" thickBot="1" x14ac:dyDescent="0.3">
      <c r="B84" s="208" t="s">
        <v>135</v>
      </c>
      <c r="C84" s="209">
        <f>(G58/C83)</f>
        <v>117.96016909090909</v>
      </c>
      <c r="D84" s="209">
        <f>(G58/D83)</f>
        <v>108.130155</v>
      </c>
      <c r="E84" s="219">
        <f>(G58/E83)</f>
        <v>99.812450769230765</v>
      </c>
      <c r="F84" s="217"/>
      <c r="G84" s="218"/>
    </row>
    <row r="85" spans="2:7" x14ac:dyDescent="0.25">
      <c r="B85" s="185" t="s">
        <v>59</v>
      </c>
      <c r="C85" s="193"/>
      <c r="D85" s="193"/>
      <c r="E85" s="193"/>
      <c r="F85" s="193"/>
      <c r="G85" s="193"/>
    </row>
    <row r="86" spans="2:7" x14ac:dyDescent="0.25">
      <c r="B86" s="171"/>
      <c r="C86" s="171"/>
      <c r="D86" s="171"/>
      <c r="E86" s="171"/>
      <c r="F86" s="171"/>
      <c r="G86" s="171"/>
    </row>
  </sheetData>
  <mergeCells count="8">
    <mergeCell ref="B14:G14"/>
    <mergeCell ref="B71:C71"/>
    <mergeCell ref="E6:F6"/>
    <mergeCell ref="E7:F7"/>
    <mergeCell ref="E8:F8"/>
    <mergeCell ref="E10:F10"/>
    <mergeCell ref="E11:F11"/>
    <mergeCell ref="E12:F12"/>
  </mergeCells>
  <pageMargins left="0.70866141732283472" right="0.70866141732283472" top="0.74803149606299213" bottom="0.74803149606299213" header="0.31496062992125984" footer="0.31496062992125984"/>
  <pageSetup paperSize="145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87</v>
      </c>
      <c r="C9" s="5"/>
      <c r="D9" s="292" t="s">
        <v>89</v>
      </c>
      <c r="E9" s="292"/>
      <c r="F9" s="112">
        <v>50</v>
      </c>
    </row>
    <row r="10" spans="1:6" ht="15" customHeight="1" x14ac:dyDescent="0.25">
      <c r="A10" s="6" t="s">
        <v>1</v>
      </c>
      <c r="B10" s="107" t="s">
        <v>88</v>
      </c>
      <c r="C10" s="7"/>
      <c r="D10" s="293" t="s">
        <v>2</v>
      </c>
      <c r="E10" s="294"/>
      <c r="F10" s="101" t="s">
        <v>82</v>
      </c>
    </row>
    <row r="11" spans="1:6" ht="27" customHeight="1" x14ac:dyDescent="0.25">
      <c r="A11" s="6" t="s">
        <v>3</v>
      </c>
      <c r="B11" s="107" t="s">
        <v>68</v>
      </c>
      <c r="C11" s="7"/>
      <c r="D11" s="295" t="s">
        <v>4</v>
      </c>
      <c r="E11" s="294"/>
      <c r="F11" s="113">
        <v>33000</v>
      </c>
    </row>
    <row r="12" spans="1:6" x14ac:dyDescent="0.25">
      <c r="A12" s="6" t="s">
        <v>5</v>
      </c>
      <c r="B12" s="107" t="s">
        <v>69</v>
      </c>
      <c r="C12" s="7"/>
      <c r="D12" s="131" t="s">
        <v>6</v>
      </c>
      <c r="E12" s="132"/>
      <c r="F12" s="113">
        <f>F9*F11</f>
        <v>1650000</v>
      </c>
    </row>
    <row r="13" spans="1:6" ht="25.5" x14ac:dyDescent="0.25">
      <c r="A13" s="6" t="s">
        <v>7</v>
      </c>
      <c r="B13" s="107" t="s">
        <v>70</v>
      </c>
      <c r="C13" s="7"/>
      <c r="D13" s="295" t="s">
        <v>8</v>
      </c>
      <c r="E13" s="294"/>
      <c r="F13" s="114" t="s">
        <v>90</v>
      </c>
    </row>
    <row r="14" spans="1:6" ht="25.5" x14ac:dyDescent="0.25">
      <c r="A14" s="6" t="s">
        <v>9</v>
      </c>
      <c r="B14" s="107" t="s">
        <v>85</v>
      </c>
      <c r="C14" s="7"/>
      <c r="D14" s="295" t="s">
        <v>10</v>
      </c>
      <c r="E14" s="294"/>
      <c r="F14" s="101" t="s">
        <v>91</v>
      </c>
    </row>
    <row r="15" spans="1:6" ht="26.25" thickBot="1" x14ac:dyDescent="0.3">
      <c r="A15" s="6" t="s">
        <v>11</v>
      </c>
      <c r="B15" s="137">
        <v>44531</v>
      </c>
      <c r="C15" s="7"/>
      <c r="D15" s="296" t="s">
        <v>12</v>
      </c>
      <c r="E15" s="297"/>
      <c r="F15" s="128" t="s">
        <v>104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288" t="s">
        <v>13</v>
      </c>
      <c r="B17" s="289"/>
      <c r="C17" s="289"/>
      <c r="D17" s="289"/>
      <c r="E17" s="289"/>
      <c r="F17" s="289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14</v>
      </c>
      <c r="B19" s="17"/>
      <c r="C19" s="18"/>
      <c r="D19" s="18"/>
      <c r="E19" s="18"/>
      <c r="F19" s="18"/>
    </row>
    <row r="20" spans="1:6" ht="24.75" thickBot="1" x14ac:dyDescent="0.3">
      <c r="A20" s="19" t="s">
        <v>15</v>
      </c>
      <c r="B20" s="19" t="s">
        <v>16</v>
      </c>
      <c r="C20" s="19" t="s">
        <v>17</v>
      </c>
      <c r="D20" s="19" t="s">
        <v>18</v>
      </c>
      <c r="E20" s="19" t="s">
        <v>19</v>
      </c>
      <c r="F20" s="19" t="s">
        <v>20</v>
      </c>
    </row>
    <row r="21" spans="1:6" ht="18.75" thickBot="1" x14ac:dyDescent="0.3">
      <c r="A21" s="146" t="s">
        <v>92</v>
      </c>
      <c r="B21" s="108" t="s">
        <v>71</v>
      </c>
      <c r="C21" s="108">
        <v>0.5</v>
      </c>
      <c r="D21" s="108" t="s">
        <v>81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25</v>
      </c>
      <c r="B22" s="110" t="s">
        <v>71</v>
      </c>
      <c r="C22" s="110">
        <v>0.5</v>
      </c>
      <c r="D22" s="110" t="s">
        <v>81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66</v>
      </c>
      <c r="B23" s="110" t="s">
        <v>71</v>
      </c>
      <c r="C23" s="110">
        <v>0.5</v>
      </c>
      <c r="D23" s="110" t="s">
        <v>93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74</v>
      </c>
      <c r="B24" s="110" t="s">
        <v>71</v>
      </c>
      <c r="C24" s="110">
        <v>0.5</v>
      </c>
      <c r="D24" s="110" t="s">
        <v>93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94</v>
      </c>
      <c r="B25" s="110" t="s">
        <v>71</v>
      </c>
      <c r="C25" s="110">
        <v>0.75</v>
      </c>
      <c r="D25" s="110" t="s">
        <v>93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95</v>
      </c>
      <c r="B26" s="110" t="s">
        <v>71</v>
      </c>
      <c r="C26" s="110">
        <v>0.5</v>
      </c>
      <c r="D26" s="110" t="s">
        <v>93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96</v>
      </c>
      <c r="B27" s="110" t="s">
        <v>71</v>
      </c>
      <c r="C27" s="110">
        <v>0.5</v>
      </c>
      <c r="D27" s="110" t="s">
        <v>97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98</v>
      </c>
      <c r="B28" s="110" t="s">
        <v>71</v>
      </c>
      <c r="C28" s="110">
        <v>0.75</v>
      </c>
      <c r="D28" s="110" t="s">
        <v>80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60</v>
      </c>
      <c r="B29" s="111" t="s">
        <v>71</v>
      </c>
      <c r="C29" s="111">
        <v>4</v>
      </c>
      <c r="D29" s="111" t="s">
        <v>73</v>
      </c>
      <c r="E29" s="147">
        <v>30000</v>
      </c>
      <c r="F29" s="104">
        <f t="shared" si="0"/>
        <v>120000</v>
      </c>
    </row>
    <row r="30" spans="1:6" x14ac:dyDescent="0.25">
      <c r="A30" s="20" t="s">
        <v>21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22</v>
      </c>
      <c r="B32" s="26"/>
      <c r="C32" s="27"/>
      <c r="D32" s="27"/>
      <c r="E32" s="28"/>
      <c r="F32" s="28"/>
    </row>
    <row r="33" spans="1:6" ht="24.75" thickBot="1" x14ac:dyDescent="0.3">
      <c r="A33" s="117" t="s">
        <v>15</v>
      </c>
      <c r="B33" s="118" t="s">
        <v>16</v>
      </c>
      <c r="C33" s="118" t="s">
        <v>17</v>
      </c>
      <c r="D33" s="117" t="s">
        <v>18</v>
      </c>
      <c r="E33" s="118" t="s">
        <v>19</v>
      </c>
      <c r="F33" s="117" t="s">
        <v>20</v>
      </c>
    </row>
    <row r="34" spans="1:6" ht="15.75" thickBot="1" x14ac:dyDescent="0.3">
      <c r="A34" s="151" t="s">
        <v>25</v>
      </c>
      <c r="B34" s="152" t="s">
        <v>75</v>
      </c>
      <c r="C34" s="152">
        <v>0.5</v>
      </c>
      <c r="D34" s="152" t="s">
        <v>81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66</v>
      </c>
      <c r="B35" s="154" t="s">
        <v>75</v>
      </c>
      <c r="C35" s="154">
        <v>0.5</v>
      </c>
      <c r="D35" s="154" t="s">
        <v>93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74</v>
      </c>
      <c r="B36" s="154" t="s">
        <v>75</v>
      </c>
      <c r="C36" s="154">
        <v>0.5</v>
      </c>
      <c r="D36" s="154" t="s">
        <v>93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61</v>
      </c>
      <c r="B37" s="156" t="s">
        <v>75</v>
      </c>
      <c r="C37" s="156">
        <v>0.5</v>
      </c>
      <c r="D37" s="156" t="s">
        <v>73</v>
      </c>
      <c r="E37" s="153">
        <v>40000</v>
      </c>
      <c r="F37" s="104">
        <f t="shared" si="1"/>
        <v>20000</v>
      </c>
    </row>
    <row r="38" spans="1:6" x14ac:dyDescent="0.25">
      <c r="A38" s="119" t="s">
        <v>23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24</v>
      </c>
      <c r="B40" s="26"/>
      <c r="C40" s="27"/>
      <c r="D40" s="27"/>
      <c r="E40" s="28"/>
      <c r="F40" s="28"/>
    </row>
    <row r="41" spans="1:6" ht="24.75" thickBot="1" x14ac:dyDescent="0.3">
      <c r="A41" s="32" t="s">
        <v>15</v>
      </c>
      <c r="B41" s="32" t="s">
        <v>16</v>
      </c>
      <c r="C41" s="32" t="s">
        <v>17</v>
      </c>
      <c r="D41" s="32" t="s">
        <v>18</v>
      </c>
      <c r="E41" s="33" t="s">
        <v>19</v>
      </c>
      <c r="F41" s="32" t="s">
        <v>20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26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27</v>
      </c>
      <c r="B46" s="26"/>
      <c r="C46" s="27"/>
      <c r="D46" s="27"/>
      <c r="E46" s="28"/>
      <c r="F46" s="28"/>
    </row>
    <row r="47" spans="1:6" ht="24.75" thickBot="1" x14ac:dyDescent="0.3">
      <c r="A47" s="33" t="s">
        <v>28</v>
      </c>
      <c r="B47" s="33" t="s">
        <v>29</v>
      </c>
      <c r="C47" s="33" t="s">
        <v>30</v>
      </c>
      <c r="D47" s="33" t="s">
        <v>18</v>
      </c>
      <c r="E47" s="33" t="s">
        <v>19</v>
      </c>
      <c r="F47" s="33" t="s">
        <v>20</v>
      </c>
    </row>
    <row r="48" spans="1:6" x14ac:dyDescent="0.25">
      <c r="A48" s="126" t="s">
        <v>62</v>
      </c>
      <c r="B48" s="123"/>
      <c r="C48" s="123"/>
      <c r="D48" s="123"/>
      <c r="E48" s="124"/>
      <c r="F48" s="125"/>
    </row>
    <row r="49" spans="1:6" x14ac:dyDescent="0.25">
      <c r="A49" s="158" t="s">
        <v>99</v>
      </c>
      <c r="B49" s="154" t="s">
        <v>76</v>
      </c>
      <c r="C49" s="154">
        <v>150</v>
      </c>
      <c r="D49" s="154" t="s">
        <v>97</v>
      </c>
      <c r="E49" s="155">
        <v>500</v>
      </c>
      <c r="F49" s="102">
        <f>E49*C49</f>
        <v>75000</v>
      </c>
    </row>
    <row r="50" spans="1:6" x14ac:dyDescent="0.25">
      <c r="A50" s="135" t="s">
        <v>31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63</v>
      </c>
      <c r="B51" s="154" t="s">
        <v>76</v>
      </c>
      <c r="C51" s="154">
        <v>250</v>
      </c>
      <c r="D51" s="154" t="s">
        <v>97</v>
      </c>
      <c r="E51" s="155">
        <v>280</v>
      </c>
      <c r="F51" s="102">
        <f>E51*C51</f>
        <v>70000</v>
      </c>
    </row>
    <row r="52" spans="1:6" x14ac:dyDescent="0.25">
      <c r="A52" s="162" t="s">
        <v>86</v>
      </c>
      <c r="B52" s="154" t="s">
        <v>76</v>
      </c>
      <c r="C52" s="154">
        <v>100</v>
      </c>
      <c r="D52" s="154" t="s">
        <v>80</v>
      </c>
      <c r="E52" s="155">
        <v>980</v>
      </c>
      <c r="F52" s="102">
        <f>E52*C52</f>
        <v>98000</v>
      </c>
    </row>
    <row r="53" spans="1:6" x14ac:dyDescent="0.25">
      <c r="A53" s="135" t="s">
        <v>77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78</v>
      </c>
      <c r="B54" s="154" t="s">
        <v>79</v>
      </c>
      <c r="C54" s="154">
        <v>1.5</v>
      </c>
      <c r="D54" s="154" t="s">
        <v>81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100</v>
      </c>
      <c r="B55" s="154" t="s">
        <v>79</v>
      </c>
      <c r="C55" s="154">
        <v>1.5</v>
      </c>
      <c r="D55" s="154" t="s">
        <v>80</v>
      </c>
      <c r="E55" s="155">
        <v>11500</v>
      </c>
      <c r="F55" s="102">
        <f t="shared" si="2"/>
        <v>17250</v>
      </c>
    </row>
    <row r="56" spans="1:6" x14ac:dyDescent="0.25">
      <c r="A56" s="135" t="s">
        <v>34</v>
      </c>
      <c r="B56" s="163"/>
      <c r="C56" s="163"/>
      <c r="D56" s="163"/>
      <c r="E56" s="164"/>
      <c r="F56" s="165"/>
    </row>
    <row r="57" spans="1:6" x14ac:dyDescent="0.25">
      <c r="A57" s="158" t="s">
        <v>101</v>
      </c>
      <c r="B57" s="154" t="s">
        <v>79</v>
      </c>
      <c r="C57" s="154">
        <v>0.75</v>
      </c>
      <c r="D57" s="154" t="s">
        <v>72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67</v>
      </c>
      <c r="B58" s="156" t="s">
        <v>16</v>
      </c>
      <c r="C58" s="156">
        <v>160</v>
      </c>
      <c r="D58" s="156" t="s">
        <v>83</v>
      </c>
      <c r="E58" s="157">
        <v>270</v>
      </c>
      <c r="F58" s="104">
        <f t="shared" si="2"/>
        <v>43200</v>
      </c>
    </row>
    <row r="59" spans="1:6" x14ac:dyDescent="0.25">
      <c r="A59" s="38" t="s">
        <v>33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34</v>
      </c>
      <c r="B61" s="26"/>
      <c r="C61" s="27"/>
      <c r="D61" s="27"/>
      <c r="E61" s="28"/>
      <c r="F61" s="28"/>
    </row>
    <row r="62" spans="1:6" ht="24.75" thickBot="1" x14ac:dyDescent="0.3">
      <c r="A62" s="32" t="s">
        <v>35</v>
      </c>
      <c r="B62" s="33" t="s">
        <v>29</v>
      </c>
      <c r="C62" s="33" t="s">
        <v>30</v>
      </c>
      <c r="D62" s="32" t="s">
        <v>18</v>
      </c>
      <c r="E62" s="33" t="s">
        <v>19</v>
      </c>
      <c r="F62" s="32" t="s">
        <v>20</v>
      </c>
    </row>
    <row r="63" spans="1:6" ht="15.75" thickBot="1" x14ac:dyDescent="0.3">
      <c r="A63" s="167" t="s">
        <v>102</v>
      </c>
      <c r="B63" s="168" t="s">
        <v>103</v>
      </c>
      <c r="C63" s="168">
        <v>4</v>
      </c>
      <c r="D63" s="168" t="s">
        <v>83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36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37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38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39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40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41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42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43</v>
      </c>
      <c r="B74" s="85"/>
      <c r="C74" s="85"/>
      <c r="D74" s="85"/>
      <c r="E74" s="86"/>
      <c r="F74" s="55"/>
    </row>
    <row r="75" spans="1:6" x14ac:dyDescent="0.25">
      <c r="A75" s="87" t="s">
        <v>44</v>
      </c>
      <c r="B75" s="57"/>
      <c r="C75" s="57"/>
      <c r="D75" s="57"/>
      <c r="E75" s="88"/>
      <c r="F75" s="55"/>
    </row>
    <row r="76" spans="1:6" x14ac:dyDescent="0.25">
      <c r="A76" s="87" t="s">
        <v>45</v>
      </c>
      <c r="B76" s="57"/>
      <c r="C76" s="57"/>
      <c r="D76" s="57"/>
      <c r="E76" s="88"/>
      <c r="F76" s="55"/>
    </row>
    <row r="77" spans="1:6" x14ac:dyDescent="0.25">
      <c r="A77" s="87" t="s">
        <v>46</v>
      </c>
      <c r="B77" s="57"/>
      <c r="C77" s="57"/>
      <c r="D77" s="57"/>
      <c r="E77" s="88"/>
      <c r="F77" s="55"/>
    </row>
    <row r="78" spans="1:6" x14ac:dyDescent="0.25">
      <c r="A78" s="87" t="s">
        <v>47</v>
      </c>
      <c r="B78" s="57"/>
      <c r="C78" s="57"/>
      <c r="D78" s="57"/>
      <c r="E78" s="88"/>
      <c r="F78" s="55"/>
    </row>
    <row r="79" spans="1:6" x14ac:dyDescent="0.25">
      <c r="A79" s="87" t="s">
        <v>48</v>
      </c>
      <c r="B79" s="57"/>
      <c r="C79" s="57"/>
      <c r="D79" s="57"/>
      <c r="E79" s="88"/>
      <c r="F79" s="55"/>
    </row>
    <row r="80" spans="1:6" ht="15.75" thickBot="1" x14ac:dyDescent="0.3">
      <c r="A80" s="89" t="s">
        <v>49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290" t="s">
        <v>50</v>
      </c>
      <c r="B82" s="291"/>
      <c r="C82" s="81"/>
      <c r="D82" s="49"/>
      <c r="E82" s="49"/>
      <c r="F82" s="55"/>
    </row>
    <row r="83" spans="1:6" x14ac:dyDescent="0.25">
      <c r="A83" s="74" t="s">
        <v>35</v>
      </c>
      <c r="B83" s="50" t="s">
        <v>51</v>
      </c>
      <c r="C83" s="75" t="s">
        <v>52</v>
      </c>
      <c r="D83" s="49"/>
      <c r="E83" s="49"/>
      <c r="F83" s="55"/>
    </row>
    <row r="84" spans="1:6" x14ac:dyDescent="0.25">
      <c r="A84" s="76" t="s">
        <v>53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54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55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28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56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57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58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84</v>
      </c>
      <c r="C93" s="95"/>
      <c r="D93" s="96"/>
      <c r="E93" s="53"/>
      <c r="F93" s="55"/>
    </row>
    <row r="94" spans="1:6" x14ac:dyDescent="0.25">
      <c r="A94" s="97" t="s">
        <v>64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65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59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Perejil</vt:lpstr>
      <vt:lpstr>trigo</vt:lpstr>
      <vt:lpstr>Perejil!Área_de_impresión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2023-03-06T14:48:17Z</cp:lastPrinted>
  <dcterms:created xsi:type="dcterms:W3CDTF">2020-11-27T12:49:26Z</dcterms:created>
  <dcterms:modified xsi:type="dcterms:W3CDTF">2023-03-07T10:59:48Z</dcterms:modified>
</cp:coreProperties>
</file>