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155"/>
  </bookViews>
  <sheets>
    <sheet name="PINO RALE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1" i="1"/>
  <c r="G12" i="1"/>
  <c r="C53" i="1" l="1"/>
  <c r="D50" i="1" s="1"/>
  <c r="G28" i="1"/>
  <c r="G33" i="1"/>
  <c r="D47" i="1" l="1"/>
  <c r="D51" i="1"/>
  <c r="D52" i="1"/>
  <c r="G22" i="1"/>
  <c r="G30" i="1" s="1"/>
  <c r="D49" i="1"/>
  <c r="D53" i="1" l="1"/>
  <c r="G31" i="1"/>
  <c r="G32" i="1" s="1"/>
  <c r="D58" i="1" s="1"/>
  <c r="G34" i="1" l="1"/>
  <c r="C58" i="1"/>
  <c r="E58" i="1"/>
</calcChain>
</file>

<file path=xl/sharedStrings.xml><?xml version="1.0" encoding="utf-8"?>
<sst xmlns="http://schemas.openxmlformats.org/spreadsheetml/2006/main" count="72" uniqueCount="66">
  <si>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</si>
  <si>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</si>
  <si>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</si>
  <si>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</si>
  <si>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</si>
  <si>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</si>
  <si>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</si>
  <si>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</si>
  <si>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</si>
  <si>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</si>
  <si>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</si>
  <si>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</si>
  <si>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</si>
  <si>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</si>
  <si>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</si>
  <si>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</si>
  <si>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</si>
  <si>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</si>
  <si>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</si>
  <si>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</si>
  <si>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</si>
  <si>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</si>
  <si>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</si>
  <si>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</si>
  <si>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</si>
  <si>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</si>
  <si>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</si>
  <si>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</si>
  <si>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</si>
  <si>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</si>
  <si>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</si>
  <si>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</si>
  <si>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</si>
  <si>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</si>
  <si>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</si>
  <si>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</si>
  <si>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</si>
  <si>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</si>
  <si>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</si>
  <si>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</si>
  <si>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</si>
  <si>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</si>
  <si>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</si>
  <si>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</si>
  <si>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</si>
  <si>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</si>
  <si>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</si>
  <si>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</si>
  <si>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</si>
  <si>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PINO</t>
  </si>
  <si>
    <t>INSIGNE</t>
  </si>
  <si>
    <t>INTERMEDIO</t>
  </si>
  <si>
    <t>ÑUBLE</t>
  </si>
  <si>
    <t>COELEMU</t>
  </si>
  <si>
    <t xml:space="preserve">TODAS </t>
  </si>
  <si>
    <t xml:space="preserve">VENTA CELCO </t>
  </si>
  <si>
    <t xml:space="preserve">ANUAL </t>
  </si>
  <si>
    <t>FLETE</t>
  </si>
  <si>
    <t>Anual</t>
  </si>
  <si>
    <t>RENDIMIENTO (metros ruma/Há.)</t>
  </si>
  <si>
    <t>PRECIO ESPERADO ($/megtros ruma)</t>
  </si>
  <si>
    <t>ESCENARIOS COSTO UNITARIO  ($/metros ruma)</t>
  </si>
  <si>
    <t>Rendimiento (metros ruma/hà)</t>
  </si>
  <si>
    <t>Costo unitario ($/metros ruma)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</si>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</sst>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 wrapText="1"/>
    </xf>
    <xf numFmtId="0" fontId="5" fillId="10" borderId="5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3" fontId="6" fillId="10" borderId="56" xfId="0" applyNumberFormat="1" applyFont="1" applyFill="1" applyBorder="1" applyAlignment="1">
      <alignment horizontal="right"/>
    </xf>
    <xf numFmtId="0" fontId="6" fillId="10" borderId="57" xfId="0" applyFont="1" applyFill="1" applyBorder="1" applyAlignment="1">
      <alignment horizontal="right"/>
    </xf>
    <xf numFmtId="17" fontId="6" fillId="10" borderId="59" xfId="0" applyNumberFormat="1" applyFont="1" applyFill="1" applyBorder="1" applyAlignment="1">
      <alignment horizontal="right"/>
    </xf>
    <xf numFmtId="3" fontId="6" fillId="10" borderId="59" xfId="0" applyNumberFormat="1" applyFont="1" applyFill="1" applyBorder="1" applyAlignment="1">
      <alignment horizontal="right"/>
    </xf>
    <xf numFmtId="3" fontId="6" fillId="10" borderId="57" xfId="0" applyNumberFormat="1" applyFont="1" applyFill="1" applyBorder="1" applyAlignment="1">
      <alignment horizontal="right"/>
    </xf>
    <xf numFmtId="0" fontId="6" fillId="10" borderId="59" xfId="0" applyFont="1" applyFill="1" applyBorder="1" applyAlignment="1">
      <alignment horizontal="right"/>
    </xf>
    <xf numFmtId="17" fontId="6" fillId="0" borderId="58" xfId="0" applyNumberFormat="1" applyFont="1" applyBorder="1" applyAlignment="1">
      <alignment horizontal="right"/>
    </xf>
    <xf numFmtId="0" fontId="6" fillId="0" borderId="60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left"/>
    </xf>
    <xf numFmtId="0" fontId="8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3" fontId="6" fillId="0" borderId="62" xfId="0" applyNumberFormat="1" applyFont="1" applyBorder="1"/>
    <xf numFmtId="3" fontId="8" fillId="0" borderId="57" xfId="0" applyNumberFormat="1" applyFont="1" applyBorder="1"/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8" fillId="0" borderId="64" xfId="0" applyFont="1" applyBorder="1" applyAlignment="1">
      <alignment wrapText="1"/>
    </xf>
    <xf numFmtId="0" fontId="8" fillId="0" borderId="65" xfId="0" applyFont="1" applyBorder="1" applyAlignment="1">
      <alignment horizontal="center"/>
    </xf>
    <xf numFmtId="164" fontId="8" fillId="0" borderId="65" xfId="0" applyNumberFormat="1" applyFont="1" applyBorder="1" applyAlignment="1">
      <alignment horizontal="center"/>
    </xf>
    <xf numFmtId="3" fontId="6" fillId="0" borderId="66" xfId="0" applyNumberFormat="1" applyFont="1" applyBorder="1"/>
    <xf numFmtId="3" fontId="8" fillId="10" borderId="66" xfId="0" applyNumberFormat="1" applyFont="1" applyFill="1" applyBorder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5" borderId="28" xfId="0" applyNumberFormat="1" applyFont="1" applyFill="1" applyBorder="1" applyAlignment="1">
      <alignment vertical="center"/>
    </xf>
    <xf numFmtId="49" fontId="4" fillId="3" borderId="29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65" fontId="4" fillId="3" borderId="30" xfId="0" applyNumberFormat="1" applyFont="1" applyFill="1" applyBorder="1" applyAlignment="1">
      <alignment vertical="center"/>
    </xf>
    <xf numFmtId="49" fontId="4" fillId="5" borderId="29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165" fontId="4" fillId="5" borderId="30" xfId="0" applyNumberFormat="1" applyFont="1" applyFill="1" applyBorder="1" applyAlignment="1">
      <alignment vertical="center"/>
    </xf>
    <xf numFmtId="49" fontId="4" fillId="5" borderId="31" xfId="0" applyNumberFormat="1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165" fontId="4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65" fontId="4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9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49" fontId="11" fillId="9" borderId="41" xfId="0" applyNumberFormat="1" applyFont="1" applyFill="1" applyBorder="1" applyAlignment="1">
      <alignment vertical="center"/>
    </xf>
    <xf numFmtId="0" fontId="9" fillId="9" borderId="42" xfId="0" applyFont="1" applyFill="1" applyBorder="1" applyAlignment="1">
      <alignment vertical="center"/>
    </xf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9" fillId="8" borderId="34" xfId="0" applyNumberFormat="1" applyFont="1" applyFill="1" applyBorder="1" applyAlignment="1">
      <alignment vertical="center"/>
    </xf>
    <xf numFmtId="49" fontId="9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6" fontId="9" fillId="2" borderId="6" xfId="0" applyNumberFormat="1" applyFont="1" applyFill="1" applyBorder="1" applyAlignment="1">
      <alignment vertical="center"/>
    </xf>
    <xf numFmtId="0" fontId="4" fillId="7" borderId="22" xfId="0" applyFont="1" applyFill="1" applyBorder="1" applyAlignment="1">
      <alignment vertical="center"/>
    </xf>
    <xf numFmtId="49" fontId="9" fillId="8" borderId="38" xfId="0" applyNumberFormat="1" applyFont="1" applyFill="1" applyBorder="1" applyAlignment="1">
      <alignment vertical="center"/>
    </xf>
    <xf numFmtId="166" fontId="9" fillId="8" borderId="39" xfId="0" applyNumberFormat="1" applyFont="1" applyFill="1" applyBorder="1" applyAlignment="1">
      <alignment vertical="center"/>
    </xf>
    <xf numFmtId="9" fontId="9" fillId="8" borderId="40" xfId="0" applyNumberFormat="1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49" fontId="9" fillId="8" borderId="53" xfId="0" applyNumberFormat="1" applyFont="1" applyFill="1" applyBorder="1" applyAlignment="1">
      <alignment vertical="center"/>
    </xf>
    <xf numFmtId="0" fontId="9" fillId="8" borderId="54" xfId="0" applyNumberFormat="1" applyFont="1" applyFill="1" applyBorder="1" applyAlignment="1">
      <alignment vertical="center"/>
    </xf>
    <xf numFmtId="0" fontId="9" fillId="8" borderId="55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9" fillId="2" borderId="22" xfId="0" applyNumberFormat="1" applyFont="1" applyFill="1" applyBorder="1" applyAlignment="1">
      <alignment vertical="center"/>
    </xf>
    <xf numFmtId="166" fontId="9" fillId="8" borderId="4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9"/>
  <sheetViews>
    <sheetView showGridLines="0" tabSelected="1" workbookViewId="0">
      <selection activeCell="J12" sqref="J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thickBot="1" x14ac:dyDescent="0.3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21" t="s">
        <v>0</v>
      </c>
      <c r="C9" s="22" t="s">
        <v>49</v>
      </c>
      <c r="D9" s="23"/>
      <c r="E9" s="24" t="s">
        <v>59</v>
      </c>
      <c r="F9" s="25"/>
      <c r="G9" s="26">
        <v>40</v>
      </c>
    </row>
    <row r="10" spans="1:10" ht="38.25" customHeight="1" x14ac:dyDescent="0.25">
      <c r="A10" s="5"/>
      <c r="B10" s="6" t="s">
        <v>1</v>
      </c>
      <c r="C10" s="27" t="s">
        <v>50</v>
      </c>
      <c r="D10" s="23"/>
      <c r="E10" s="16" t="s">
        <v>2</v>
      </c>
      <c r="F10" s="17"/>
      <c r="G10" s="28">
        <v>44958</v>
      </c>
    </row>
    <row r="11" spans="1:10" ht="18" customHeight="1" x14ac:dyDescent="0.25">
      <c r="A11" s="5"/>
      <c r="B11" s="6" t="s">
        <v>3</v>
      </c>
      <c r="C11" s="27" t="s">
        <v>51</v>
      </c>
      <c r="D11" s="23"/>
      <c r="E11" s="16" t="s">
        <v>60</v>
      </c>
      <c r="F11" s="17"/>
      <c r="G11" s="29">
        <v>23000</v>
      </c>
    </row>
    <row r="12" spans="1:10" ht="11.25" customHeight="1" x14ac:dyDescent="0.25">
      <c r="A12" s="5"/>
      <c r="B12" s="6" t="s">
        <v>4</v>
      </c>
      <c r="C12" s="27" t="s">
        <v>52</v>
      </c>
      <c r="D12" s="23"/>
      <c r="E12" s="14" t="s">
        <v>5</v>
      </c>
      <c r="F12" s="15"/>
      <c r="G12" s="30">
        <f>G9*G11*J12</f>
        <v>1094800</v>
      </c>
      <c r="J12" s="1">
        <v>1.19</v>
      </c>
    </row>
    <row r="13" spans="1:10" ht="11.25" customHeight="1" x14ac:dyDescent="0.25">
      <c r="A13" s="5"/>
      <c r="B13" s="6" t="s">
        <v>6</v>
      </c>
      <c r="C13" s="27" t="s">
        <v>53</v>
      </c>
      <c r="D13" s="23"/>
      <c r="E13" s="16" t="s">
        <v>7</v>
      </c>
      <c r="F13" s="17"/>
      <c r="G13" s="31" t="s">
        <v>55</v>
      </c>
    </row>
    <row r="14" spans="1:10" ht="13.5" customHeight="1" x14ac:dyDescent="0.25">
      <c r="A14" s="5"/>
      <c r="B14" s="6" t="s">
        <v>8</v>
      </c>
      <c r="C14" s="27" t="s">
        <v>54</v>
      </c>
      <c r="D14" s="23"/>
      <c r="E14" s="16" t="s">
        <v>9</v>
      </c>
      <c r="F14" s="17"/>
      <c r="G14" s="28">
        <v>44986</v>
      </c>
    </row>
    <row r="15" spans="1:10" ht="25.5" customHeight="1" thickBot="1" x14ac:dyDescent="0.3">
      <c r="A15" s="5"/>
      <c r="B15" s="6" t="s">
        <v>10</v>
      </c>
      <c r="C15" s="32">
        <v>44983</v>
      </c>
      <c r="D15" s="23"/>
      <c r="E15" s="18" t="s">
        <v>11</v>
      </c>
      <c r="F15" s="19"/>
      <c r="G15" s="33"/>
    </row>
    <row r="16" spans="1:10" ht="12" customHeight="1" x14ac:dyDescent="0.25">
      <c r="A16" s="2"/>
      <c r="B16" s="34"/>
      <c r="C16" s="35"/>
      <c r="D16" s="36"/>
      <c r="E16" s="37"/>
      <c r="F16" s="37"/>
      <c r="G16" s="38"/>
    </row>
    <row r="17" spans="1:7" ht="12" customHeight="1" x14ac:dyDescent="0.25">
      <c r="A17" s="7"/>
      <c r="B17" s="39" t="s">
        <v>12</v>
      </c>
      <c r="C17" s="40"/>
      <c r="D17" s="40"/>
      <c r="E17" s="40"/>
      <c r="F17" s="40"/>
      <c r="G17" s="40"/>
    </row>
    <row r="18" spans="1:7" ht="12" customHeight="1" x14ac:dyDescent="0.25">
      <c r="A18" s="2"/>
      <c r="B18" s="41"/>
      <c r="C18" s="42"/>
      <c r="D18" s="42"/>
      <c r="E18" s="42"/>
      <c r="F18" s="43"/>
      <c r="G18" s="43"/>
    </row>
    <row r="19" spans="1:7" ht="12" customHeight="1" x14ac:dyDescent="0.25">
      <c r="A19" s="5"/>
      <c r="B19" s="44" t="s">
        <v>13</v>
      </c>
      <c r="C19" s="45"/>
      <c r="D19" s="46"/>
      <c r="E19" s="46"/>
      <c r="F19" s="46"/>
      <c r="G19" s="46"/>
    </row>
    <row r="20" spans="1:7" ht="24" customHeight="1" x14ac:dyDescent="0.25">
      <c r="A20" s="7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2.75" customHeight="1" x14ac:dyDescent="0.25">
      <c r="A21" s="7"/>
      <c r="B21" s="48" t="s">
        <v>13</v>
      </c>
      <c r="C21" s="49" t="s">
        <v>20</v>
      </c>
      <c r="D21" s="50">
        <v>30</v>
      </c>
      <c r="E21" s="51" t="s">
        <v>56</v>
      </c>
      <c r="F21" s="52">
        <v>10000</v>
      </c>
      <c r="G21" s="53">
        <f>(F21*D21)*1.19</f>
        <v>357000</v>
      </c>
    </row>
    <row r="22" spans="1:7" ht="12.75" customHeight="1" x14ac:dyDescent="0.25">
      <c r="A22" s="7"/>
      <c r="B22" s="8" t="s">
        <v>21</v>
      </c>
      <c r="C22" s="9"/>
      <c r="D22" s="9"/>
      <c r="E22" s="9"/>
      <c r="F22" s="10"/>
      <c r="G22" s="11">
        <f>SUM(G21:G21)</f>
        <v>357000</v>
      </c>
    </row>
    <row r="23" spans="1:7" ht="12" customHeight="1" x14ac:dyDescent="0.25">
      <c r="A23" s="2"/>
      <c r="B23" s="41"/>
      <c r="C23" s="43"/>
      <c r="D23" s="43"/>
      <c r="E23" s="43"/>
      <c r="F23" s="54"/>
      <c r="G23" s="54"/>
    </row>
    <row r="24" spans="1:7" ht="12" customHeight="1" x14ac:dyDescent="0.25">
      <c r="A24" s="2"/>
      <c r="B24" s="55"/>
      <c r="C24" s="56"/>
      <c r="D24" s="56"/>
      <c r="E24" s="57"/>
      <c r="F24" s="58"/>
      <c r="G24" s="58"/>
    </row>
    <row r="25" spans="1:7" ht="12" customHeight="1" x14ac:dyDescent="0.25">
      <c r="A25" s="5"/>
      <c r="B25" s="59" t="s">
        <v>25</v>
      </c>
      <c r="C25" s="60"/>
      <c r="D25" s="61"/>
      <c r="E25" s="61"/>
      <c r="F25" s="62"/>
      <c r="G25" s="62"/>
    </row>
    <row r="26" spans="1:7" ht="24" customHeight="1" thickBot="1" x14ac:dyDescent="0.3">
      <c r="A26" s="5"/>
      <c r="B26" s="63" t="s">
        <v>26</v>
      </c>
      <c r="C26" s="64" t="s">
        <v>23</v>
      </c>
      <c r="D26" s="64" t="s">
        <v>24</v>
      </c>
      <c r="E26" s="63" t="s">
        <v>17</v>
      </c>
      <c r="F26" s="64" t="s">
        <v>18</v>
      </c>
      <c r="G26" s="63" t="s">
        <v>19</v>
      </c>
    </row>
    <row r="27" spans="1:7" ht="12.75" customHeight="1" x14ac:dyDescent="0.25">
      <c r="A27" s="7"/>
      <c r="B27" s="65" t="s">
        <v>57</v>
      </c>
      <c r="C27" s="66" t="s">
        <v>15</v>
      </c>
      <c r="D27" s="67">
        <v>1</v>
      </c>
      <c r="E27" s="66" t="s">
        <v>58</v>
      </c>
      <c r="F27" s="68">
        <v>70000</v>
      </c>
      <c r="G27" s="69">
        <f>(F27*D27)*1.19</f>
        <v>83300</v>
      </c>
    </row>
    <row r="28" spans="1:7" ht="13.5" customHeight="1" x14ac:dyDescent="0.25">
      <c r="A28" s="5"/>
      <c r="B28" s="70" t="s">
        <v>27</v>
      </c>
      <c r="C28" s="71"/>
      <c r="D28" s="71"/>
      <c r="E28" s="71"/>
      <c r="F28" s="72"/>
      <c r="G28" s="73">
        <f>SUM(G27)</f>
        <v>83300</v>
      </c>
    </row>
    <row r="29" spans="1:7" ht="12" customHeight="1" x14ac:dyDescent="0.25">
      <c r="A29" s="2"/>
      <c r="B29" s="74"/>
      <c r="C29" s="74"/>
      <c r="D29" s="74"/>
      <c r="E29" s="74"/>
      <c r="F29" s="75"/>
      <c r="G29" s="75"/>
    </row>
    <row r="30" spans="1:7" ht="12" customHeight="1" x14ac:dyDescent="0.25">
      <c r="A30" s="13"/>
      <c r="B30" s="76" t="s">
        <v>28</v>
      </c>
      <c r="C30" s="77"/>
      <c r="D30" s="77"/>
      <c r="E30" s="77"/>
      <c r="F30" s="77"/>
      <c r="G30" s="78">
        <f>G22+G28</f>
        <v>440300</v>
      </c>
    </row>
    <row r="31" spans="1:7" ht="12" customHeight="1" x14ac:dyDescent="0.25">
      <c r="A31" s="13"/>
      <c r="B31" s="79" t="s">
        <v>29</v>
      </c>
      <c r="C31" s="80"/>
      <c r="D31" s="80"/>
      <c r="E31" s="80"/>
      <c r="F31" s="80"/>
      <c r="G31" s="81">
        <f>G30*0.05</f>
        <v>22015</v>
      </c>
    </row>
    <row r="32" spans="1:7" ht="12" customHeight="1" x14ac:dyDescent="0.25">
      <c r="A32" s="13"/>
      <c r="B32" s="82" t="s">
        <v>30</v>
      </c>
      <c r="C32" s="83"/>
      <c r="D32" s="83"/>
      <c r="E32" s="83"/>
      <c r="F32" s="83"/>
      <c r="G32" s="84">
        <f>G31+G30</f>
        <v>462315</v>
      </c>
    </row>
    <row r="33" spans="1:7" ht="12" customHeight="1" x14ac:dyDescent="0.25">
      <c r="A33" s="13"/>
      <c r="B33" s="79" t="s">
        <v>31</v>
      </c>
      <c r="C33" s="80"/>
      <c r="D33" s="80"/>
      <c r="E33" s="80"/>
      <c r="F33" s="80"/>
      <c r="G33" s="81">
        <f>G12</f>
        <v>1094800</v>
      </c>
    </row>
    <row r="34" spans="1:7" ht="12" customHeight="1" x14ac:dyDescent="0.25">
      <c r="A34" s="13"/>
      <c r="B34" s="85" t="s">
        <v>32</v>
      </c>
      <c r="C34" s="86"/>
      <c r="D34" s="86"/>
      <c r="E34" s="86"/>
      <c r="F34" s="86"/>
      <c r="G34" s="87">
        <f>G33-G32</f>
        <v>632485</v>
      </c>
    </row>
    <row r="35" spans="1:7" ht="12" customHeight="1" x14ac:dyDescent="0.25">
      <c r="A35" s="13"/>
      <c r="B35" s="88" t="s">
        <v>64</v>
      </c>
      <c r="C35" s="89"/>
      <c r="D35" s="89"/>
      <c r="E35" s="89"/>
      <c r="F35" s="89"/>
      <c r="G35" s="90"/>
    </row>
    <row r="36" spans="1:7" ht="12.75" customHeight="1" thickBot="1" x14ac:dyDescent="0.3">
      <c r="A36" s="13"/>
      <c r="B36" s="91"/>
      <c r="C36" s="89"/>
      <c r="D36" s="89"/>
      <c r="E36" s="89"/>
      <c r="F36" s="89"/>
      <c r="G36" s="90"/>
    </row>
    <row r="37" spans="1:7" ht="12" customHeight="1" x14ac:dyDescent="0.25">
      <c r="A37" s="13"/>
      <c r="B37" s="92" t="s">
        <v>65</v>
      </c>
      <c r="C37" s="93"/>
      <c r="D37" s="93"/>
      <c r="E37" s="93"/>
      <c r="F37" s="94"/>
      <c r="G37" s="90"/>
    </row>
    <row r="38" spans="1:7" ht="12" customHeight="1" x14ac:dyDescent="0.25">
      <c r="A38" s="13"/>
      <c r="B38" s="95" t="s">
        <v>33</v>
      </c>
      <c r="C38" s="96"/>
      <c r="D38" s="96"/>
      <c r="E38" s="96"/>
      <c r="F38" s="97"/>
      <c r="G38" s="90"/>
    </row>
    <row r="39" spans="1:7" ht="12" customHeight="1" x14ac:dyDescent="0.25">
      <c r="A39" s="13"/>
      <c r="B39" s="95" t="s">
        <v>34</v>
      </c>
      <c r="C39" s="96"/>
      <c r="D39" s="96"/>
      <c r="E39" s="96"/>
      <c r="F39" s="97"/>
      <c r="G39" s="90"/>
    </row>
    <row r="40" spans="1:7" ht="12" customHeight="1" x14ac:dyDescent="0.25">
      <c r="A40" s="13"/>
      <c r="B40" s="95" t="s">
        <v>35</v>
      </c>
      <c r="C40" s="96"/>
      <c r="D40" s="96"/>
      <c r="E40" s="96"/>
      <c r="F40" s="97"/>
      <c r="G40" s="90"/>
    </row>
    <row r="41" spans="1:7" ht="12" customHeight="1" x14ac:dyDescent="0.25">
      <c r="A41" s="13"/>
      <c r="B41" s="95" t="s">
        <v>36</v>
      </c>
      <c r="C41" s="96"/>
      <c r="D41" s="96"/>
      <c r="E41" s="96"/>
      <c r="F41" s="97"/>
      <c r="G41" s="90"/>
    </row>
    <row r="42" spans="1:7" ht="12" customHeight="1" x14ac:dyDescent="0.25">
      <c r="A42" s="13"/>
      <c r="B42" s="95" t="s">
        <v>37</v>
      </c>
      <c r="C42" s="96"/>
      <c r="D42" s="96"/>
      <c r="E42" s="96"/>
      <c r="F42" s="97"/>
      <c r="G42" s="90"/>
    </row>
    <row r="43" spans="1:7" ht="12.75" customHeight="1" thickBot="1" x14ac:dyDescent="0.3">
      <c r="A43" s="13"/>
      <c r="B43" s="98" t="s">
        <v>38</v>
      </c>
      <c r="C43" s="99"/>
      <c r="D43" s="99"/>
      <c r="E43" s="99"/>
      <c r="F43" s="100"/>
      <c r="G43" s="90"/>
    </row>
    <row r="44" spans="1:7" ht="12.75" customHeight="1" x14ac:dyDescent="0.25">
      <c r="A44" s="13"/>
      <c r="B44" s="91"/>
      <c r="C44" s="96"/>
      <c r="D44" s="96"/>
      <c r="E44" s="96"/>
      <c r="F44" s="96"/>
      <c r="G44" s="90"/>
    </row>
    <row r="45" spans="1:7" ht="15" customHeight="1" thickBot="1" x14ac:dyDescent="0.3">
      <c r="A45" s="13"/>
      <c r="B45" s="101" t="s">
        <v>39</v>
      </c>
      <c r="C45" s="102"/>
      <c r="D45" s="103"/>
      <c r="E45" s="104"/>
      <c r="F45" s="104"/>
      <c r="G45" s="90"/>
    </row>
    <row r="46" spans="1:7" ht="12" customHeight="1" x14ac:dyDescent="0.25">
      <c r="A46" s="13"/>
      <c r="B46" s="105" t="s">
        <v>26</v>
      </c>
      <c r="C46" s="106" t="s">
        <v>40</v>
      </c>
      <c r="D46" s="107" t="s">
        <v>41</v>
      </c>
      <c r="E46" s="104"/>
      <c r="F46" s="104"/>
      <c r="G46" s="90"/>
    </row>
    <row r="47" spans="1:7" ht="12" customHeight="1" x14ac:dyDescent="0.25">
      <c r="A47" s="13"/>
      <c r="B47" s="108" t="s">
        <v>42</v>
      </c>
      <c r="C47" s="109">
        <v>150000</v>
      </c>
      <c r="D47" s="110">
        <f>(C47/C53)</f>
        <v>0.11418766514391071</v>
      </c>
      <c r="E47" s="104"/>
      <c r="F47" s="104"/>
      <c r="G47" s="90"/>
    </row>
    <row r="48" spans="1:7" ht="12" customHeight="1" x14ac:dyDescent="0.25">
      <c r="A48" s="13"/>
      <c r="B48" s="108" t="s">
        <v>43</v>
      </c>
      <c r="C48" s="111">
        <v>0</v>
      </c>
      <c r="D48" s="110">
        <v>0</v>
      </c>
      <c r="E48" s="104"/>
      <c r="F48" s="104"/>
      <c r="G48" s="90"/>
    </row>
    <row r="49" spans="1:7" ht="12" customHeight="1" x14ac:dyDescent="0.25">
      <c r="A49" s="13"/>
      <c r="B49" s="108" t="s">
        <v>44</v>
      </c>
      <c r="C49" s="109">
        <v>356100</v>
      </c>
      <c r="D49" s="110">
        <f>(C49/C53)</f>
        <v>0.27108151705164402</v>
      </c>
      <c r="E49" s="104"/>
      <c r="F49" s="104"/>
      <c r="G49" s="90"/>
    </row>
    <row r="50" spans="1:7" ht="12" customHeight="1" x14ac:dyDescent="0.25">
      <c r="A50" s="13"/>
      <c r="B50" s="108" t="s">
        <v>22</v>
      </c>
      <c r="C50" s="109">
        <v>632473</v>
      </c>
      <c r="D50" s="110">
        <f>(C50/C53)</f>
        <v>0.48147076757709761</v>
      </c>
      <c r="E50" s="104"/>
      <c r="F50" s="104"/>
      <c r="G50" s="90"/>
    </row>
    <row r="51" spans="1:7" ht="12" customHeight="1" x14ac:dyDescent="0.25">
      <c r="A51" s="13"/>
      <c r="B51" s="108" t="s">
        <v>45</v>
      </c>
      <c r="C51" s="112">
        <v>112500</v>
      </c>
      <c r="D51" s="110">
        <f>(C51/C53)</f>
        <v>8.5640748857933033E-2</v>
      </c>
      <c r="E51" s="113"/>
      <c r="F51" s="113"/>
      <c r="G51" s="90"/>
    </row>
    <row r="52" spans="1:7" ht="12" customHeight="1" x14ac:dyDescent="0.25">
      <c r="A52" s="13"/>
      <c r="B52" s="108" t="s">
        <v>46</v>
      </c>
      <c r="C52" s="112">
        <v>62554</v>
      </c>
      <c r="D52" s="110">
        <f>(C52/C53)</f>
        <v>4.7619301369414606E-2</v>
      </c>
      <c r="E52" s="113"/>
      <c r="F52" s="113"/>
      <c r="G52" s="90"/>
    </row>
    <row r="53" spans="1:7" ht="12.75" customHeight="1" thickBot="1" x14ac:dyDescent="0.3">
      <c r="A53" s="13"/>
      <c r="B53" s="114" t="s">
        <v>47</v>
      </c>
      <c r="C53" s="115">
        <f>SUM(C47:C52)</f>
        <v>1313627</v>
      </c>
      <c r="D53" s="116">
        <f>SUM(D47:D52)</f>
        <v>1</v>
      </c>
      <c r="E53" s="113"/>
      <c r="F53" s="113"/>
      <c r="G53" s="90"/>
    </row>
    <row r="54" spans="1:7" ht="12" customHeight="1" x14ac:dyDescent="0.25">
      <c r="A54" s="13"/>
      <c r="B54" s="91"/>
      <c r="C54" s="89"/>
      <c r="D54" s="89"/>
      <c r="E54" s="89"/>
      <c r="F54" s="89"/>
      <c r="G54" s="90"/>
    </row>
    <row r="55" spans="1:7" ht="12.75" customHeight="1" x14ac:dyDescent="0.25">
      <c r="A55" s="13"/>
      <c r="B55" s="20"/>
      <c r="C55" s="89"/>
      <c r="D55" s="89"/>
      <c r="E55" s="89"/>
      <c r="F55" s="89"/>
      <c r="G55" s="90"/>
    </row>
    <row r="56" spans="1:7" ht="12" customHeight="1" thickBot="1" x14ac:dyDescent="0.3">
      <c r="A56" s="12"/>
      <c r="B56" s="117"/>
      <c r="C56" s="118" t="s">
        <v>61</v>
      </c>
      <c r="D56" s="119"/>
      <c r="E56" s="120"/>
      <c r="F56" s="121"/>
      <c r="G56" s="90"/>
    </row>
    <row r="57" spans="1:7" ht="12" customHeight="1" x14ac:dyDescent="0.25">
      <c r="A57" s="13"/>
      <c r="B57" s="122" t="s">
        <v>62</v>
      </c>
      <c r="C57" s="123">
        <v>140</v>
      </c>
      <c r="D57" s="123">
        <v>150</v>
      </c>
      <c r="E57" s="124">
        <v>160</v>
      </c>
      <c r="F57" s="125"/>
      <c r="G57" s="126"/>
    </row>
    <row r="58" spans="1:7" ht="12.75" customHeight="1" thickBot="1" x14ac:dyDescent="0.3">
      <c r="A58" s="13"/>
      <c r="B58" s="114" t="s">
        <v>63</v>
      </c>
      <c r="C58" s="115">
        <f>(G32/C57)</f>
        <v>3302.25</v>
      </c>
      <c r="D58" s="115">
        <f>(G32/D57)</f>
        <v>3082.1</v>
      </c>
      <c r="E58" s="127">
        <f>(G32/E57)</f>
        <v>2889.46875</v>
      </c>
      <c r="F58" s="125"/>
      <c r="G58" s="126"/>
    </row>
    <row r="59" spans="1:7" ht="15.6" customHeight="1" x14ac:dyDescent="0.25">
      <c r="A59" s="13"/>
      <c r="B59" s="88" t="s">
        <v>48</v>
      </c>
      <c r="C59" s="96"/>
      <c r="D59" s="96"/>
      <c r="E59" s="96"/>
      <c r="F59" s="96"/>
      <c r="G59" s="96"/>
    </row>
  </sheetData>
  <mergeCells count="8">
    <mergeCell ref="B45:C4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PINO RALEO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2023-03-14T18:42:55Z</dcterms:modified>
</cp:coreProperties>
</file>