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PORCINO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2" i="1" l="1"/>
  <c r="C71" i="1"/>
  <c r="F43" i="1"/>
  <c r="G43" i="1" s="1"/>
  <c r="G45" i="1" s="1"/>
  <c r="C74" i="1" s="1"/>
  <c r="F38" i="1"/>
  <c r="G38" i="1" s="1"/>
  <c r="F37" i="1"/>
  <c r="G37" i="1" s="1"/>
  <c r="G32" i="1"/>
  <c r="F21" i="1"/>
  <c r="G21" i="1" s="1"/>
  <c r="F20" i="1"/>
  <c r="G20" i="1" s="1"/>
  <c r="G10" i="1"/>
  <c r="G8" i="1"/>
  <c r="G11" i="1" s="1"/>
  <c r="G50" i="1" s="1"/>
  <c r="G22" i="1" l="1"/>
  <c r="C70" i="1"/>
  <c r="G39" i="1"/>
  <c r="C73" i="1" s="1"/>
  <c r="G47" i="1" l="1"/>
  <c r="G48" i="1" s="1"/>
  <c r="C75" i="1"/>
  <c r="G49" i="1"/>
  <c r="D75" i="1" l="1"/>
  <c r="E81" i="1"/>
  <c r="D81" i="1"/>
  <c r="C81" i="1"/>
  <c r="G51" i="1"/>
  <c r="C76" i="1"/>
  <c r="D74" i="1" l="1"/>
  <c r="D72" i="1"/>
  <c r="D70" i="1"/>
  <c r="D73" i="1"/>
  <c r="D76" i="1" l="1"/>
</calcChain>
</file>

<file path=xl/sharedStrings.xml><?xml version="1.0" encoding="utf-8"?>
<sst xmlns="http://schemas.openxmlformats.org/spreadsheetml/2006/main" count="110" uniqueCount="83">
  <si>
    <t>RUBRO O CULTIVO</t>
  </si>
  <si>
    <t>RENDIMIENTO (lechones/vientre)</t>
  </si>
  <si>
    <t>FECHA ESTIMADA  PRECIO VENTA</t>
  </si>
  <si>
    <t>MAY - SEPT</t>
  </si>
  <si>
    <t>NIVEL TECNOLÓGICO</t>
  </si>
  <si>
    <t>MEDIO</t>
  </si>
  <si>
    <t>PRECIO ESPERADO ($/LECHON)</t>
  </si>
  <si>
    <t>REGIÓN</t>
  </si>
  <si>
    <t>ÑUBLE</t>
  </si>
  <si>
    <t>INGRESO ESPERADO, con IVA ($)</t>
  </si>
  <si>
    <t>AGENCIA DE ÁREA</t>
  </si>
  <si>
    <t>YUNGAY</t>
  </si>
  <si>
    <t>DESTINO PRODUCCION</t>
  </si>
  <si>
    <t>LOCAL</t>
  </si>
  <si>
    <t>COMUNA/LOCALIDAD</t>
  </si>
  <si>
    <t>PEMUCO, YUNGAY</t>
  </si>
  <si>
    <t>FECHA DE COSECHA</t>
  </si>
  <si>
    <t>MAY-SEPT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</si>
  <si>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</si>
  <si>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</si>
  <si>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</si>
  <si>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</si>
  <si>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</si>
  <si>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</si>
  <si>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</si>
  <si>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</si>
  <si>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</si>
  <si>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</si>
  <si>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</si>
  <si>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</si>
  <si>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</si>
  <si>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</si>
  <si>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</si>
  <si>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</si>
  <si>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</si>
  <si>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</si>
  <si>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</si>
  <si>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</si>
  <si>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</si>
  <si>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</si>
  <si>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</si>
  <si>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</si>
  <si>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</si>
  <si>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</si>
  <si>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Alimento cerdo lactancia</t>
  </si>
  <si>
    <t>Kg</t>
  </si>
  <si>
    <t>Alimento cerdo lechón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</si>
  <si>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</si>
  <si>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</si>
  <si>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</si>
  <si>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</si>
  <si>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</si>
  <si>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</si>
  <si>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</si>
  <si>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</si>
  <si>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</si>
  <si>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</si>
  <si>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</si>
  <si>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</si>
  <si>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</si>
  <si>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</si>
  <si>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</si>
  <si>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</si>
  <si>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</si>
  <si>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</si>
  <si>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</si>
  <si>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</si>
  <si>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</si>
  <si>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</si>
  <si>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</si>
  <si>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</si>
  <si>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</si>
  <si>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</si>
  <si>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</si>
  <si>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($/lechon)</t>
  </si>
  <si>
    <t>Rendimiento (lechon/vientre)</t>
  </si>
  <si>
    <t>Costo unitario ($/lechon) (*)</t>
  </si>
  <si>
    <t>(*): Este valor representa el valor mìnimo de venta del producto</t>
  </si>
  <si>
    <t>PORCINO</t>
  </si>
  <si>
    <t>CRIOLLO</t>
  </si>
  <si>
    <t>Examen de Triquina</t>
  </si>
  <si>
    <t xml:space="preserve">uni </t>
  </si>
  <si>
    <t>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</si>
</sst>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" xfId="0" applyNumberFormat="1" applyFont="1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J2">
            <v>50000</v>
          </cell>
        </row>
        <row r="4">
          <cell r="J4">
            <v>18</v>
          </cell>
        </row>
        <row r="9">
          <cell r="J9">
            <v>35000</v>
          </cell>
        </row>
        <row r="80">
          <cell r="J80">
            <v>400</v>
          </cell>
        </row>
        <row r="81">
          <cell r="J81">
            <v>450</v>
          </cell>
        </row>
        <row r="82">
          <cell r="J82">
            <v>3000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82"/>
  <sheetViews>
    <sheetView showGridLines="0" tabSelected="1" zoomScale="140" zoomScaleNormal="140" workbookViewId="0"/>
  </sheetViews>
  <sheetFormatPr baseColWidth="10" defaultColWidth="10.88671875" defaultRowHeight="11.25" customHeight="1" x14ac:dyDescent="0.3"/>
  <cols>
    <col min="1" max="1" width="2.554687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6" t="s">
        <v>78</v>
      </c>
      <c r="D8" s="7"/>
      <c r="E8" s="143" t="s">
        <v>1</v>
      </c>
      <c r="F8" s="144"/>
      <c r="G8" s="8">
        <f>+'[1]Valores Insumos'!J4</f>
        <v>18</v>
      </c>
    </row>
    <row r="9" spans="2:7" ht="38.25" customHeight="1" x14ac:dyDescent="0.3">
      <c r="B9" s="9" t="s">
        <v>82</v>
      </c>
      <c r="C9" s="132" t="s">
        <v>79</v>
      </c>
      <c r="D9" s="129"/>
      <c r="E9" s="141" t="s">
        <v>2</v>
      </c>
      <c r="F9" s="142"/>
      <c r="G9" s="130" t="s">
        <v>3</v>
      </c>
    </row>
    <row r="10" spans="2:7" ht="18" customHeight="1" x14ac:dyDescent="0.3">
      <c r="B10" s="9" t="s">
        <v>4</v>
      </c>
      <c r="C10" s="130" t="s">
        <v>5</v>
      </c>
      <c r="D10" s="129"/>
      <c r="E10" s="141" t="s">
        <v>6</v>
      </c>
      <c r="F10" s="142"/>
      <c r="G10" s="131">
        <f>+'[1]Valores Insumos'!J2</f>
        <v>50000</v>
      </c>
    </row>
    <row r="11" spans="2:7" ht="11.25" customHeight="1" x14ac:dyDescent="0.3">
      <c r="B11" s="9" t="s">
        <v>7</v>
      </c>
      <c r="C11" s="132" t="s">
        <v>8</v>
      </c>
      <c r="D11" s="129"/>
      <c r="E11" s="137" t="s">
        <v>9</v>
      </c>
      <c r="F11" s="138"/>
      <c r="G11" s="133">
        <f>(G8*G10)</f>
        <v>900000</v>
      </c>
    </row>
    <row r="12" spans="2:7" ht="11.25" customHeight="1" x14ac:dyDescent="0.3">
      <c r="B12" s="9" t="s">
        <v>10</v>
      </c>
      <c r="C12" s="130" t="s">
        <v>11</v>
      </c>
      <c r="D12" s="129"/>
      <c r="E12" s="141" t="s">
        <v>12</v>
      </c>
      <c r="F12" s="142"/>
      <c r="G12" s="130" t="s">
        <v>13</v>
      </c>
    </row>
    <row r="13" spans="2:7" ht="13.5" customHeight="1" x14ac:dyDescent="0.3">
      <c r="B13" s="9" t="s">
        <v>14</v>
      </c>
      <c r="C13" s="130" t="s">
        <v>15</v>
      </c>
      <c r="D13" s="129"/>
      <c r="E13" s="141" t="s">
        <v>16</v>
      </c>
      <c r="F13" s="142"/>
      <c r="G13" s="130" t="s">
        <v>17</v>
      </c>
    </row>
    <row r="14" spans="2:7" ht="25.5" customHeight="1" x14ac:dyDescent="0.3">
      <c r="B14" s="9" t="s">
        <v>18</v>
      </c>
      <c r="C14" s="134">
        <v>44986</v>
      </c>
      <c r="D14" s="129"/>
      <c r="E14" s="145" t="s">
        <v>19</v>
      </c>
      <c r="F14" s="146"/>
      <c r="G14" s="132" t="s">
        <v>20</v>
      </c>
    </row>
    <row r="15" spans="2:7" ht="12" customHeight="1" x14ac:dyDescent="0.3">
      <c r="B15" s="13"/>
      <c r="C15" s="14"/>
      <c r="D15" s="15"/>
      <c r="E15" s="16"/>
      <c r="F15" s="16"/>
      <c r="G15" s="17"/>
    </row>
    <row r="16" spans="2:7" ht="12" customHeight="1" x14ac:dyDescent="0.3">
      <c r="B16" s="147" t="s">
        <v>21</v>
      </c>
      <c r="C16" s="148"/>
      <c r="D16" s="148"/>
      <c r="E16" s="148"/>
      <c r="F16" s="148"/>
      <c r="G16" s="148"/>
    </row>
    <row r="17" spans="2:7" ht="12" customHeight="1" x14ac:dyDescent="0.3">
      <c r="B17" s="18"/>
      <c r="C17" s="19"/>
      <c r="D17" s="19"/>
      <c r="E17" s="19"/>
      <c r="F17" s="20"/>
      <c r="G17" s="20"/>
    </row>
    <row r="18" spans="2:7" ht="12" customHeight="1" x14ac:dyDescent="0.3">
      <c r="B18" s="21" t="s">
        <v>22</v>
      </c>
      <c r="C18" s="22"/>
      <c r="D18" s="23"/>
      <c r="E18" s="23"/>
      <c r="F18" s="23"/>
      <c r="G18" s="23"/>
    </row>
    <row r="19" spans="2:7" ht="24" customHeight="1" x14ac:dyDescent="0.3">
      <c r="B19" s="24" t="s">
        <v>23</v>
      </c>
      <c r="C19" s="24" t="s">
        <v>24</v>
      </c>
      <c r="D19" s="24" t="s">
        <v>25</v>
      </c>
      <c r="E19" s="24" t="s">
        <v>26</v>
      </c>
      <c r="F19" s="24" t="s">
        <v>27</v>
      </c>
      <c r="G19" s="24" t="s">
        <v>28</v>
      </c>
    </row>
    <row r="20" spans="2:7" ht="12.75" customHeight="1" x14ac:dyDescent="0.3">
      <c r="B20" s="136" t="s">
        <v>29</v>
      </c>
      <c r="C20" s="10" t="s">
        <v>30</v>
      </c>
      <c r="D20" s="135">
        <v>1</v>
      </c>
      <c r="E20" s="136" t="s">
        <v>31</v>
      </c>
      <c r="F20" s="133">
        <f>+'[1]Valores Insumos'!$J$9</f>
        <v>35000</v>
      </c>
      <c r="G20" s="133">
        <f>(D20*F20)</f>
        <v>35000</v>
      </c>
    </row>
    <row r="21" spans="2:7" ht="14.4" x14ac:dyDescent="0.3">
      <c r="B21" s="136" t="s">
        <v>32</v>
      </c>
      <c r="C21" s="10" t="s">
        <v>30</v>
      </c>
      <c r="D21" s="135">
        <v>6</v>
      </c>
      <c r="E21" s="136" t="s">
        <v>31</v>
      </c>
      <c r="F21" s="133">
        <f>+'[1]Valores Insumos'!$J$9</f>
        <v>35000</v>
      </c>
      <c r="G21" s="133">
        <f>(D21*F21)</f>
        <v>210000</v>
      </c>
    </row>
    <row r="22" spans="2:7" ht="12.75" customHeight="1" x14ac:dyDescent="0.3">
      <c r="B22" s="27" t="s">
        <v>33</v>
      </c>
      <c r="C22" s="28"/>
      <c r="D22" s="28"/>
      <c r="E22" s="28"/>
      <c r="F22" s="29"/>
      <c r="G22" s="30">
        <f>SUM(G20:G21)</f>
        <v>245000</v>
      </c>
    </row>
    <row r="23" spans="2:7" ht="12" customHeight="1" x14ac:dyDescent="0.3">
      <c r="B23" s="18"/>
      <c r="C23" s="20"/>
      <c r="D23" s="20"/>
      <c r="E23" s="20"/>
      <c r="F23" s="31"/>
      <c r="G23" s="31"/>
    </row>
    <row r="24" spans="2:7" ht="12" customHeight="1" x14ac:dyDescent="0.3">
      <c r="B24" s="32" t="s">
        <v>34</v>
      </c>
      <c r="C24" s="33"/>
      <c r="D24" s="34"/>
      <c r="E24" s="34"/>
      <c r="F24" s="35"/>
      <c r="G24" s="35"/>
    </row>
    <row r="25" spans="2:7" ht="24" customHeight="1" x14ac:dyDescent="0.3">
      <c r="B25" s="36" t="s">
        <v>23</v>
      </c>
      <c r="C25" s="37" t="s">
        <v>24</v>
      </c>
      <c r="D25" s="37" t="s">
        <v>25</v>
      </c>
      <c r="E25" s="36" t="s">
        <v>26</v>
      </c>
      <c r="F25" s="37" t="s">
        <v>27</v>
      </c>
      <c r="G25" s="36" t="s">
        <v>28</v>
      </c>
    </row>
    <row r="26" spans="2:7" ht="12" customHeight="1" x14ac:dyDescent="0.3">
      <c r="B26" s="38"/>
      <c r="C26" s="39" t="s">
        <v>35</v>
      </c>
      <c r="D26" s="39"/>
      <c r="E26" s="39"/>
      <c r="F26" s="38"/>
      <c r="G26" s="38"/>
    </row>
    <row r="27" spans="2:7" ht="12" customHeight="1" x14ac:dyDescent="0.3">
      <c r="B27" s="40" t="s">
        <v>36</v>
      </c>
      <c r="C27" s="41"/>
      <c r="D27" s="41"/>
      <c r="E27" s="41"/>
      <c r="F27" s="42"/>
      <c r="G27" s="42"/>
    </row>
    <row r="28" spans="2:7" ht="12" customHeight="1" x14ac:dyDescent="0.3">
      <c r="B28" s="43"/>
      <c r="C28" s="44"/>
      <c r="D28" s="44"/>
      <c r="E28" s="44"/>
      <c r="F28" s="45"/>
      <c r="G28" s="45"/>
    </row>
    <row r="29" spans="2:7" ht="12" customHeight="1" x14ac:dyDescent="0.3">
      <c r="B29" s="32" t="s">
        <v>37</v>
      </c>
      <c r="C29" s="33"/>
      <c r="D29" s="34"/>
      <c r="E29" s="34"/>
      <c r="F29" s="35"/>
      <c r="G29" s="35"/>
    </row>
    <row r="30" spans="2:7" ht="24" customHeight="1" x14ac:dyDescent="0.3">
      <c r="B30" s="46" t="s">
        <v>23</v>
      </c>
      <c r="C30" s="46" t="s">
        <v>24</v>
      </c>
      <c r="D30" s="46" t="s">
        <v>25</v>
      </c>
      <c r="E30" s="46" t="s">
        <v>26</v>
      </c>
      <c r="F30" s="47" t="s">
        <v>27</v>
      </c>
      <c r="G30" s="46" t="s">
        <v>28</v>
      </c>
    </row>
    <row r="31" spans="2:7" ht="12.75" customHeight="1" x14ac:dyDescent="0.3">
      <c r="B31" s="11"/>
      <c r="C31" s="25"/>
      <c r="D31" s="26"/>
      <c r="E31" s="25"/>
      <c r="F31" s="12"/>
      <c r="G31" s="12"/>
    </row>
    <row r="32" spans="2:7" ht="12.75" customHeight="1" x14ac:dyDescent="0.3">
      <c r="B32" s="48" t="s">
        <v>38</v>
      </c>
      <c r="C32" s="49"/>
      <c r="D32" s="49"/>
      <c r="E32" s="49"/>
      <c r="F32" s="50"/>
      <c r="G32" s="51">
        <f>SUM(G31:G31)</f>
        <v>0</v>
      </c>
    </row>
    <row r="33" spans="2:11" ht="12" customHeight="1" x14ac:dyDescent="0.3">
      <c r="B33" s="43"/>
      <c r="C33" s="44"/>
      <c r="D33" s="44"/>
      <c r="E33" s="44"/>
      <c r="F33" s="45"/>
      <c r="G33" s="45"/>
    </row>
    <row r="34" spans="2:11" ht="12" customHeight="1" x14ac:dyDescent="0.3">
      <c r="B34" s="32" t="s">
        <v>39</v>
      </c>
      <c r="C34" s="33"/>
      <c r="D34" s="34"/>
      <c r="E34" s="34"/>
      <c r="F34" s="35"/>
      <c r="G34" s="35"/>
    </row>
    <row r="35" spans="2:11" ht="24" customHeight="1" x14ac:dyDescent="0.3">
      <c r="B35" s="47" t="s">
        <v>40</v>
      </c>
      <c r="C35" s="47" t="s">
        <v>41</v>
      </c>
      <c r="D35" s="47" t="s">
        <v>42</v>
      </c>
      <c r="E35" s="47" t="s">
        <v>26</v>
      </c>
      <c r="F35" s="47" t="s">
        <v>27</v>
      </c>
      <c r="G35" s="47" t="s">
        <v>28</v>
      </c>
      <c r="K35" s="124"/>
    </row>
    <row r="36" spans="2:11" ht="12.75" customHeight="1" x14ac:dyDescent="0.3">
      <c r="B36" s="52" t="s">
        <v>43</v>
      </c>
      <c r="C36" s="53"/>
      <c r="D36" s="53"/>
      <c r="E36" s="53"/>
      <c r="F36" s="53"/>
      <c r="G36" s="53"/>
      <c r="K36" s="124"/>
    </row>
    <row r="37" spans="2:11" ht="12.75" customHeight="1" x14ac:dyDescent="0.3">
      <c r="B37" s="126" t="s">
        <v>44</v>
      </c>
      <c r="C37" s="64" t="s">
        <v>45</v>
      </c>
      <c r="D37" s="127">
        <v>300</v>
      </c>
      <c r="E37" s="64" t="s">
        <v>31</v>
      </c>
      <c r="F37" s="64">
        <f>+'[1]Valores Insumos'!J80</f>
        <v>400</v>
      </c>
      <c r="G37" s="55">
        <f>(D37*F37)</f>
        <v>120000</v>
      </c>
      <c r="K37" s="124"/>
    </row>
    <row r="38" spans="2:11" ht="12.75" customHeight="1" x14ac:dyDescent="0.3">
      <c r="B38" s="125" t="s">
        <v>46</v>
      </c>
      <c r="C38" s="64" t="s">
        <v>45</v>
      </c>
      <c r="D38" s="128">
        <v>100</v>
      </c>
      <c r="E38" s="54" t="s">
        <v>31</v>
      </c>
      <c r="F38" s="64">
        <f>+'[1]Valores Insumos'!J81</f>
        <v>450</v>
      </c>
      <c r="G38" s="55">
        <f>(D38*F38)</f>
        <v>45000</v>
      </c>
    </row>
    <row r="39" spans="2:11" ht="13.5" customHeight="1" x14ac:dyDescent="0.3">
      <c r="B39" s="57" t="s">
        <v>47</v>
      </c>
      <c r="C39" s="58"/>
      <c r="D39" s="58"/>
      <c r="E39" s="58"/>
      <c r="F39" s="59"/>
      <c r="G39" s="60">
        <f>SUM(G36:G38)</f>
        <v>165000</v>
      </c>
    </row>
    <row r="40" spans="2:11" ht="12" customHeight="1" x14ac:dyDescent="0.3">
      <c r="B40" s="43"/>
      <c r="C40" s="44"/>
      <c r="D40" s="44"/>
      <c r="E40" s="61"/>
      <c r="F40" s="45"/>
      <c r="G40" s="45"/>
    </row>
    <row r="41" spans="2:11" ht="12" customHeight="1" x14ac:dyDescent="0.3">
      <c r="B41" s="32" t="s">
        <v>48</v>
      </c>
      <c r="C41" s="33"/>
      <c r="D41" s="34"/>
      <c r="E41" s="34"/>
      <c r="F41" s="35"/>
      <c r="G41" s="35"/>
    </row>
    <row r="42" spans="2:11" ht="24" customHeight="1" x14ac:dyDescent="0.3">
      <c r="B42" s="46" t="s">
        <v>49</v>
      </c>
      <c r="C42" s="47" t="s">
        <v>41</v>
      </c>
      <c r="D42" s="47" t="s">
        <v>42</v>
      </c>
      <c r="E42" s="46" t="s">
        <v>26</v>
      </c>
      <c r="F42" s="47" t="s">
        <v>27</v>
      </c>
      <c r="G42" s="46" t="s">
        <v>28</v>
      </c>
    </row>
    <row r="43" spans="2:11" ht="12.75" customHeight="1" x14ac:dyDescent="0.3">
      <c r="B43" s="11" t="s">
        <v>80</v>
      </c>
      <c r="C43" s="54" t="s">
        <v>81</v>
      </c>
      <c r="D43" s="55">
        <v>18</v>
      </c>
      <c r="E43" s="25"/>
      <c r="F43" s="62">
        <f>+'[1]Valores Insumos'!J82</f>
        <v>3000</v>
      </c>
      <c r="G43" s="55">
        <f>+F43*D43</f>
        <v>54000</v>
      </c>
    </row>
    <row r="44" spans="2:11" ht="19.5" customHeight="1" x14ac:dyDescent="0.3">
      <c r="B44" s="63" t="s">
        <v>50</v>
      </c>
      <c r="C44" s="56"/>
      <c r="D44" s="55"/>
      <c r="E44" s="64"/>
      <c r="F44" s="62"/>
      <c r="G44" s="55"/>
    </row>
    <row r="45" spans="2:11" ht="13.5" customHeight="1" x14ac:dyDescent="0.3">
      <c r="B45" s="65" t="s">
        <v>51</v>
      </c>
      <c r="C45" s="66"/>
      <c r="D45" s="66"/>
      <c r="E45" s="66"/>
      <c r="F45" s="67"/>
      <c r="G45" s="68">
        <f>SUM(G43)</f>
        <v>54000</v>
      </c>
    </row>
    <row r="46" spans="2:11" ht="12" customHeight="1" x14ac:dyDescent="0.3">
      <c r="B46" s="83"/>
      <c r="C46" s="83"/>
      <c r="D46" s="83"/>
      <c r="E46" s="83"/>
      <c r="F46" s="84"/>
      <c r="G46" s="84"/>
    </row>
    <row r="47" spans="2:11" ht="12" customHeight="1" x14ac:dyDescent="0.3">
      <c r="B47" s="85" t="s">
        <v>52</v>
      </c>
      <c r="C47" s="86"/>
      <c r="D47" s="86"/>
      <c r="E47" s="86"/>
      <c r="F47" s="86"/>
      <c r="G47" s="87">
        <f>G22+G32+G39+G45</f>
        <v>464000</v>
      </c>
    </row>
    <row r="48" spans="2:11" ht="12" customHeight="1" x14ac:dyDescent="0.3">
      <c r="B48" s="88" t="s">
        <v>53</v>
      </c>
      <c r="C48" s="70"/>
      <c r="D48" s="70"/>
      <c r="E48" s="70"/>
      <c r="F48" s="70"/>
      <c r="G48" s="89">
        <f>G47*0.05</f>
        <v>23200</v>
      </c>
    </row>
    <row r="49" spans="2:7" ht="12" customHeight="1" x14ac:dyDescent="0.3">
      <c r="B49" s="90" t="s">
        <v>54</v>
      </c>
      <c r="C49" s="69"/>
      <c r="D49" s="69"/>
      <c r="E49" s="69"/>
      <c r="F49" s="69"/>
      <c r="G49" s="91">
        <f>G48+G47</f>
        <v>487200</v>
      </c>
    </row>
    <row r="50" spans="2:7" ht="12" customHeight="1" x14ac:dyDescent="0.3">
      <c r="B50" s="88" t="s">
        <v>55</v>
      </c>
      <c r="C50" s="70"/>
      <c r="D50" s="70"/>
      <c r="E50" s="70"/>
      <c r="F50" s="70"/>
      <c r="G50" s="89">
        <f>G11</f>
        <v>900000</v>
      </c>
    </row>
    <row r="51" spans="2:7" ht="12" customHeight="1" x14ac:dyDescent="0.3">
      <c r="B51" s="92" t="s">
        <v>56</v>
      </c>
      <c r="C51" s="93"/>
      <c r="D51" s="93"/>
      <c r="E51" s="93"/>
      <c r="F51" s="93"/>
      <c r="G51" s="94">
        <f>G50-G49</f>
        <v>412800</v>
      </c>
    </row>
    <row r="52" spans="2:7" ht="12" customHeight="1" x14ac:dyDescent="0.3">
      <c r="B52" s="81" t="s">
        <v>57</v>
      </c>
      <c r="C52" s="82"/>
      <c r="D52" s="82"/>
      <c r="E52" s="82"/>
      <c r="F52" s="82"/>
      <c r="G52" s="78"/>
    </row>
    <row r="53" spans="2:7" ht="12" customHeight="1" x14ac:dyDescent="0.3">
      <c r="B53" s="81"/>
      <c r="C53" s="82"/>
      <c r="D53" s="82"/>
      <c r="E53" s="82"/>
      <c r="F53" s="82"/>
      <c r="G53" s="78"/>
    </row>
    <row r="54" spans="2:7" ht="12" customHeight="1" x14ac:dyDescent="0.3">
      <c r="B54" s="81"/>
      <c r="C54" s="82"/>
      <c r="D54" s="82"/>
      <c r="E54" s="82"/>
      <c r="F54" s="82"/>
      <c r="G54" s="78"/>
    </row>
    <row r="55" spans="2:7" ht="12" customHeight="1" x14ac:dyDescent="0.3">
      <c r="B55" s="81"/>
      <c r="C55" s="82"/>
      <c r="D55" s="82"/>
      <c r="E55" s="82"/>
      <c r="F55" s="82"/>
      <c r="G55" s="78"/>
    </row>
    <row r="56" spans="2:7" ht="12" customHeight="1" x14ac:dyDescent="0.3">
      <c r="B56" s="81"/>
      <c r="C56" s="82"/>
      <c r="D56" s="82"/>
      <c r="E56" s="82"/>
      <c r="F56" s="82"/>
      <c r="G56" s="78"/>
    </row>
    <row r="57" spans="2:7" ht="12" customHeight="1" x14ac:dyDescent="0.3">
      <c r="B57" s="81"/>
      <c r="C57" s="82"/>
      <c r="D57" s="82"/>
      <c r="E57" s="82"/>
      <c r="F57" s="82"/>
      <c r="G57" s="78"/>
    </row>
    <row r="58" spans="2:7" ht="12" customHeight="1" x14ac:dyDescent="0.3">
      <c r="B58" s="81"/>
      <c r="C58" s="82"/>
      <c r="D58" s="82"/>
      <c r="E58" s="82"/>
      <c r="F58" s="82"/>
      <c r="G58" s="78"/>
    </row>
    <row r="59" spans="2:7" ht="12.75" customHeight="1" thickBot="1" x14ac:dyDescent="0.35">
      <c r="B59" s="95"/>
      <c r="C59" s="82"/>
      <c r="D59" s="82"/>
      <c r="E59" s="82"/>
      <c r="F59" s="82"/>
      <c r="G59" s="78"/>
    </row>
    <row r="60" spans="2:7" ht="12" customHeight="1" x14ac:dyDescent="0.3">
      <c r="B60" s="107" t="s">
        <v>58</v>
      </c>
      <c r="C60" s="108"/>
      <c r="D60" s="108"/>
      <c r="E60" s="108"/>
      <c r="F60" s="109"/>
      <c r="G60" s="78"/>
    </row>
    <row r="61" spans="2:7" ht="12" customHeight="1" x14ac:dyDescent="0.3">
      <c r="B61" s="110" t="s">
        <v>59</v>
      </c>
      <c r="C61" s="80"/>
      <c r="D61" s="80"/>
      <c r="E61" s="80"/>
      <c r="F61" s="111"/>
      <c r="G61" s="78"/>
    </row>
    <row r="62" spans="2:7" ht="12" customHeight="1" x14ac:dyDescent="0.3">
      <c r="B62" s="110" t="s">
        <v>60</v>
      </c>
      <c r="C62" s="80"/>
      <c r="D62" s="80"/>
      <c r="E62" s="80"/>
      <c r="F62" s="111"/>
      <c r="G62" s="78"/>
    </row>
    <row r="63" spans="2:7" ht="12" customHeight="1" x14ac:dyDescent="0.3">
      <c r="B63" s="110" t="s">
        <v>61</v>
      </c>
      <c r="C63" s="80"/>
      <c r="D63" s="80"/>
      <c r="E63" s="80"/>
      <c r="F63" s="111"/>
      <c r="G63" s="78"/>
    </row>
    <row r="64" spans="2:7" ht="12" customHeight="1" x14ac:dyDescent="0.3">
      <c r="B64" s="110" t="s">
        <v>62</v>
      </c>
      <c r="C64" s="80"/>
      <c r="D64" s="80"/>
      <c r="E64" s="80"/>
      <c r="F64" s="111"/>
      <c r="G64" s="78"/>
    </row>
    <row r="65" spans="2:7" ht="12" customHeight="1" x14ac:dyDescent="0.3">
      <c r="B65" s="110" t="s">
        <v>63</v>
      </c>
      <c r="C65" s="80"/>
      <c r="D65" s="80"/>
      <c r="E65" s="80"/>
      <c r="F65" s="111"/>
      <c r="G65" s="78"/>
    </row>
    <row r="66" spans="2:7" ht="12.75" customHeight="1" thickBot="1" x14ac:dyDescent="0.35">
      <c r="B66" s="112" t="s">
        <v>64</v>
      </c>
      <c r="C66" s="113"/>
      <c r="D66" s="113"/>
      <c r="E66" s="113"/>
      <c r="F66" s="114"/>
      <c r="G66" s="78"/>
    </row>
    <row r="67" spans="2:7" ht="12.75" customHeight="1" x14ac:dyDescent="0.3">
      <c r="B67" s="105"/>
      <c r="C67" s="80"/>
      <c r="D67" s="80"/>
      <c r="E67" s="80"/>
      <c r="F67" s="80"/>
      <c r="G67" s="78"/>
    </row>
    <row r="68" spans="2:7" ht="15" customHeight="1" thickBot="1" x14ac:dyDescent="0.35">
      <c r="B68" s="139" t="s">
        <v>65</v>
      </c>
      <c r="C68" s="140"/>
      <c r="D68" s="104"/>
      <c r="E68" s="71"/>
      <c r="F68" s="71"/>
      <c r="G68" s="78"/>
    </row>
    <row r="69" spans="2:7" ht="12" customHeight="1" x14ac:dyDescent="0.3">
      <c r="B69" s="97" t="s">
        <v>49</v>
      </c>
      <c r="C69" s="72" t="s">
        <v>66</v>
      </c>
      <c r="D69" s="98" t="s">
        <v>67</v>
      </c>
      <c r="E69" s="71"/>
      <c r="F69" s="71"/>
      <c r="G69" s="78"/>
    </row>
    <row r="70" spans="2:7" ht="12" customHeight="1" x14ac:dyDescent="0.3">
      <c r="B70" s="99" t="s">
        <v>68</v>
      </c>
      <c r="C70" s="73">
        <f>G22</f>
        <v>245000</v>
      </c>
      <c r="D70" s="100">
        <f>(C70/C76)</f>
        <v>0.50287356321839083</v>
      </c>
      <c r="E70" s="71"/>
      <c r="F70" s="71"/>
      <c r="G70" s="78"/>
    </row>
    <row r="71" spans="2:7" ht="12" customHeight="1" x14ac:dyDescent="0.3">
      <c r="B71" s="99" t="s">
        <v>69</v>
      </c>
      <c r="C71" s="74">
        <f>G27</f>
        <v>0</v>
      </c>
      <c r="D71" s="100">
        <v>0</v>
      </c>
      <c r="E71" s="71"/>
      <c r="F71" s="71"/>
      <c r="G71" s="78"/>
    </row>
    <row r="72" spans="2:7" ht="12" customHeight="1" x14ac:dyDescent="0.3">
      <c r="B72" s="99" t="s">
        <v>70</v>
      </c>
      <c r="C72" s="73">
        <f>G32</f>
        <v>0</v>
      </c>
      <c r="D72" s="100">
        <f>(C72/C76)</f>
        <v>0</v>
      </c>
      <c r="E72" s="71"/>
      <c r="F72" s="71"/>
      <c r="G72" s="78"/>
    </row>
    <row r="73" spans="2:7" ht="12" customHeight="1" x14ac:dyDescent="0.3">
      <c r="B73" s="99" t="s">
        <v>40</v>
      </c>
      <c r="C73" s="73">
        <f>G39</f>
        <v>165000</v>
      </c>
      <c r="D73" s="100">
        <f>(C73/C76)</f>
        <v>0.33866995073891626</v>
      </c>
      <c r="E73" s="71"/>
      <c r="F73" s="71"/>
      <c r="G73" s="78"/>
    </row>
    <row r="74" spans="2:7" ht="12" customHeight="1" x14ac:dyDescent="0.3">
      <c r="B74" s="99" t="s">
        <v>71</v>
      </c>
      <c r="C74" s="75">
        <f>G45</f>
        <v>54000</v>
      </c>
      <c r="D74" s="100">
        <f>(C74/C76)</f>
        <v>0.11083743842364532</v>
      </c>
      <c r="E74" s="77"/>
      <c r="F74" s="77"/>
      <c r="G74" s="78"/>
    </row>
    <row r="75" spans="2:7" ht="12" customHeight="1" x14ac:dyDescent="0.3">
      <c r="B75" s="99" t="s">
        <v>72</v>
      </c>
      <c r="C75" s="75">
        <f>G48</f>
        <v>23200</v>
      </c>
      <c r="D75" s="100">
        <f>(C75/C76)</f>
        <v>4.7619047619047616E-2</v>
      </c>
      <c r="E75" s="77"/>
      <c r="F75" s="77"/>
      <c r="G75" s="78"/>
    </row>
    <row r="76" spans="2:7" ht="12.75" customHeight="1" thickBot="1" x14ac:dyDescent="0.35">
      <c r="B76" s="101" t="s">
        <v>73</v>
      </c>
      <c r="C76" s="102">
        <f>SUM(C70:C75)</f>
        <v>487200</v>
      </c>
      <c r="D76" s="103">
        <f>SUM(D70:D75)</f>
        <v>1</v>
      </c>
      <c r="E76" s="77"/>
      <c r="F76" s="77"/>
      <c r="G76" s="78"/>
    </row>
    <row r="77" spans="2:7" ht="12" customHeight="1" x14ac:dyDescent="0.3">
      <c r="B77" s="95"/>
      <c r="C77" s="82"/>
      <c r="D77" s="82"/>
      <c r="E77" s="82"/>
      <c r="F77" s="82"/>
      <c r="G77" s="78"/>
    </row>
    <row r="78" spans="2:7" ht="12.75" customHeight="1" x14ac:dyDescent="0.3">
      <c r="B78" s="96"/>
      <c r="C78" s="82"/>
      <c r="D78" s="82"/>
      <c r="E78" s="82"/>
      <c r="F78" s="82"/>
      <c r="G78" s="78"/>
    </row>
    <row r="79" spans="2:7" ht="12" customHeight="1" thickBot="1" x14ac:dyDescent="0.35">
      <c r="B79" s="116"/>
      <c r="C79" s="117" t="s">
        <v>74</v>
      </c>
      <c r="D79" s="118"/>
      <c r="E79" s="119"/>
      <c r="F79" s="76"/>
      <c r="G79" s="78"/>
    </row>
    <row r="80" spans="2:7" ht="12" customHeight="1" x14ac:dyDescent="0.3">
      <c r="B80" s="120" t="s">
        <v>75</v>
      </c>
      <c r="C80" s="121">
        <v>17</v>
      </c>
      <c r="D80" s="121">
        <v>18</v>
      </c>
      <c r="E80" s="122">
        <v>19</v>
      </c>
      <c r="F80" s="115"/>
      <c r="G80" s="79"/>
    </row>
    <row r="81" spans="2:7" ht="12.75" customHeight="1" thickBot="1" x14ac:dyDescent="0.35">
      <c r="B81" s="101" t="s">
        <v>76</v>
      </c>
      <c r="C81" s="102">
        <f>(G49/C80)</f>
        <v>28658.823529411766</v>
      </c>
      <c r="D81" s="102">
        <f>(G49/D80)</f>
        <v>27066.666666666668</v>
      </c>
      <c r="E81" s="123">
        <f>(G49/E80)</f>
        <v>25642.105263157893</v>
      </c>
      <c r="F81" s="115"/>
      <c r="G81" s="79"/>
    </row>
    <row r="82" spans="2:7" ht="15.6" customHeight="1" x14ac:dyDescent="0.3">
      <c r="B82" s="106" t="s">
        <v>77</v>
      </c>
      <c r="C82" s="80"/>
      <c r="D82" s="80"/>
      <c r="E82" s="80"/>
      <c r="F82" s="80"/>
      <c r="G82" s="80"/>
    </row>
  </sheetData>
  <mergeCells count="8">
    <mergeCell ref="B68:C68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PORCINO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2023-04-11T13:49:15Z</dcterms:modified>
  <cp:category/>
  <cp:contentStatus/>
</cp:coreProperties>
</file>