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Villarrica 2023-2024\"/>
    </mc:Choice>
  </mc:AlternateContent>
  <bookViews>
    <workbookView xWindow="0" yWindow="0" windowWidth="28800" windowHeight="12435"/>
  </bookViews>
  <sheets>
    <sheet name="Poroto Granado" sheetId="1" r:id="rId1"/>
  </sheets>
  <calcPr calcId="152511"/>
</workbook>
</file>

<file path=xl/calcChain.xml><?xml version="1.0" encoding="utf-8"?>
<calcChain xmlns="http://schemas.openxmlformats.org/spreadsheetml/2006/main">
  <c r="C78" i="1" l="1"/>
  <c r="C77" i="1"/>
  <c r="C81" i="1"/>
  <c r="C82" i="1" l="1"/>
  <c r="D78" i="1" s="1"/>
  <c r="G56" i="1"/>
  <c r="G57" i="1" s="1"/>
  <c r="G51" i="1"/>
  <c r="G49" i="1"/>
  <c r="G48" i="1"/>
  <c r="G47" i="1"/>
  <c r="G46" i="1"/>
  <c r="G52" i="1" s="1"/>
  <c r="G45" i="1"/>
  <c r="G44" i="1"/>
  <c r="G40" i="1"/>
  <c r="G34" i="1"/>
  <c r="G33" i="1"/>
  <c r="G32" i="1"/>
  <c r="G31" i="1"/>
  <c r="G35" i="1" s="1"/>
  <c r="G26" i="1"/>
  <c r="G25" i="1"/>
  <c r="G24" i="1"/>
  <c r="G23" i="1"/>
  <c r="G22" i="1"/>
  <c r="G21" i="1"/>
  <c r="G27" i="1" s="1"/>
  <c r="G12" i="1"/>
  <c r="G62" i="1" s="1"/>
  <c r="D79" i="1" l="1"/>
  <c r="G59" i="1"/>
  <c r="G60" i="1" s="1"/>
  <c r="G61" i="1" s="1"/>
  <c r="D80" i="1"/>
  <c r="D81" i="1"/>
  <c r="D76" i="1"/>
  <c r="D77" i="1"/>
  <c r="E87" i="1" l="1"/>
  <c r="D87" i="1"/>
  <c r="C87" i="1"/>
  <c r="D82" i="1"/>
  <c r="G63" i="1"/>
</calcChain>
</file>

<file path=xl/sharedStrings.xml><?xml version="1.0" encoding="utf-8"?>
<sst xmlns="http://schemas.openxmlformats.org/spreadsheetml/2006/main" count="151" uniqueCount="107">
  <si>
    <t>RUBRO O CULTIVO</t>
  </si>
  <si>
    <t>RENDIMIENTO (Kg./Há.)</t>
  </si>
  <si>
    <t>VARIEDAD</t>
  </si>
  <si>
    <t>FECHA ESTIMADA  VENTA</t>
  </si>
  <si>
    <t>NIVEL TECNOLÓGICO</t>
  </si>
  <si>
    <t>PRECIO ESPERADO ($/kg.)</t>
  </si>
  <si>
    <t>REGIÓN</t>
  </si>
  <si>
    <t>INGRESO ESPERADO, con IVA ($)</t>
  </si>
  <si>
    <t>AGENCIA DE ÁREA</t>
  </si>
  <si>
    <t>DESTINO PRODUCCION</t>
  </si>
  <si>
    <t>Nacional</t>
  </si>
  <si>
    <t>COMUNA/LOCALIDAD</t>
  </si>
  <si>
    <t>FECHA DE COSECHA</t>
  </si>
  <si>
    <t>Marzo 2024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</si>
  <si>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</si>
  <si>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</si>
  <si>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</si>
  <si>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</si>
  <si>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</si>
  <si>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</si>
  <si>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</si>
  <si>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</si>
  <si>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</si>
  <si>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</si>
  <si>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 Barbecho Quimico</t>
  </si>
  <si>
    <t>JH</t>
  </si>
  <si>
    <t>Septiembre</t>
  </si>
  <si>
    <t>Siembra Manual</t>
  </si>
  <si>
    <t>Octubre</t>
  </si>
  <si>
    <t>Aplicaciones herbicida post emergencia</t>
  </si>
  <si>
    <t>Noviembre</t>
  </si>
  <si>
    <t>Aplicación Fungicida</t>
  </si>
  <si>
    <t>Aplicación Fertilizante</t>
  </si>
  <si>
    <t>Cosecha (arranca, emparva, trilla)</t>
  </si>
  <si>
    <t>Marzo</t>
  </si>
  <si>
    <t>Subtotal Jornadas Hombre</t>
  </si>
  <si>
    <t>JORNADAS ANIMAL</t>
  </si>
  <si>
    <t>Cultivadora</t>
  </si>
  <si>
    <t>JA</t>
  </si>
  <si>
    <t>Arado Disco y Cincel</t>
  </si>
  <si>
    <t>Agosto</t>
  </si>
  <si>
    <t>Rastra</t>
  </si>
  <si>
    <t>Aporca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</si>
  <si>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</si>
  <si>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</si>
  <si>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</si>
  <si>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</si>
  <si>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</si>
  <si>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</si>
  <si>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</si>
  <si>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</si>
  <si>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Kg.</t>
  </si>
  <si>
    <t>SEPTIEMBRE</t>
  </si>
  <si>
    <t>Urea Granulada</t>
  </si>
  <si>
    <t>Kg</t>
  </si>
  <si>
    <t>OCTUBRE</t>
  </si>
  <si>
    <t>Mezcla NPK</t>
  </si>
  <si>
    <t>kg</t>
  </si>
  <si>
    <t>GLIFOSATO</t>
  </si>
  <si>
    <t>Lt.</t>
  </si>
  <si>
    <t>AGOSTO</t>
  </si>
  <si>
    <t>BENTAX</t>
  </si>
  <si>
    <t>FLEX</t>
  </si>
  <si>
    <t>NOVIEMBRE</t>
  </si>
  <si>
    <t>ZERO</t>
  </si>
  <si>
    <t>Sacos</t>
  </si>
  <si>
    <t>FEBRERO</t>
  </si>
  <si>
    <t>Subtotal Insumos</t>
  </si>
  <si>
    <t>OTROS</t>
  </si>
  <si>
    <t>Item</t>
  </si>
  <si>
    <t xml:space="preserve">Traslados </t>
  </si>
  <si>
    <t>u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</si>
  <si>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</si>
  <si>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</si>
  <si>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</si>
  <si>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</si>
  <si>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</si>
  <si>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</si>
  <si>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</rPr>
      <t>Fuente</t>
    </r>
    <r>
      <rPr>
        <sz val="8"/>
        <color indexed="8"/>
        <rFont val="Arial Narrow"/>
      </rPr>
      <t>: INDAP</t>
    </r>
  </si>
  <si>
    <r>
      <rPr>
        <b/>
        <u/>
        <sz val="8"/>
        <color indexed="8"/>
        <rFont val="Arial Narrow"/>
      </rPr>
      <t>Notas</t>
    </r>
    <r>
      <rPr>
        <b/>
        <sz val="8"/>
        <color indexed="8"/>
        <rFont val="Arial Narrow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</si>
  <si>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</si>
  <si>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</si>
  <si>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</si>
  <si>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</si>
  <si>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</si>
  <si>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</si>
  <si>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</si>
  <si>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</si>
  <si>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</si>
  <si>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</si>
  <si>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</si>
  <si>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</si>
  <si>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</si>
  <si>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</si>
  <si>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</si>
  <si>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($/kg.)</t>
  </si>
  <si>
    <t>Rendimiento (kg./há)</t>
  </si>
  <si>
    <t>Costo unitario ($/kg.) (*)</t>
  </si>
  <si>
    <t>(*): Este valor representa el valor mìnimo de venta del producto</t>
  </si>
  <si>
    <t>Mnateca, Pallar, Rubi</t>
  </si>
  <si>
    <t>Medio</t>
  </si>
  <si>
    <t>Araucania</t>
  </si>
  <si>
    <t>Villarrica</t>
  </si>
  <si>
    <t>Marzo 2023</t>
  </si>
  <si>
    <t>Erupcion volcan, sequia, helada.</t>
  </si>
  <si>
    <t>Abril 2024</t>
  </si>
  <si>
    <t>POROTO GRANADO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</si>
</sst>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8"/>
      <color indexed="8"/>
      <name val="Arial Narrow"/>
    </font>
    <font>
      <b/>
      <sz val="8"/>
      <color indexed="9"/>
      <name val="Arial Narrow"/>
    </font>
    <font>
      <sz val="8"/>
      <color indexed="9"/>
      <name val="Arial Narrow"/>
    </font>
    <font>
      <b/>
      <i/>
      <sz val="8"/>
      <color indexed="9"/>
      <name val="Arial Narrow"/>
    </font>
    <font>
      <u/>
      <sz val="8"/>
      <color indexed="8"/>
      <name val="Arial Narrow"/>
    </font>
    <font>
      <b/>
      <sz val="8"/>
      <color indexed="8"/>
      <name val="Arial Narrow"/>
    </font>
    <font>
      <b/>
      <u/>
      <sz val="8"/>
      <color indexed="8"/>
      <name val="Arial Narrow"/>
    </font>
    <font>
      <b/>
      <sz val="8"/>
      <color indexed="15"/>
      <name val="Arial Narrow"/>
    </font>
    <font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49" fontId="2" fillId="3" borderId="11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/>
    <xf numFmtId="0" fontId="0" fillId="2" borderId="14" xfId="0" applyFont="1" applyFill="1" applyBorder="1" applyAlignment="1"/>
    <xf numFmtId="49" fontId="1" fillId="2" borderId="11" xfId="0" applyNumberFormat="1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wrapText="1"/>
    </xf>
    <xf numFmtId="49" fontId="1" fillId="2" borderId="12" xfId="0" applyNumberFormat="1" applyFont="1" applyFill="1" applyBorder="1" applyAlignment="1"/>
    <xf numFmtId="0" fontId="1" fillId="2" borderId="12" xfId="0" applyFont="1" applyFill="1" applyBorder="1" applyAlignment="1"/>
    <xf numFmtId="0" fontId="1" fillId="2" borderId="15" xfId="0" applyFont="1" applyFill="1" applyBorder="1" applyAlignment="1">
      <alignment wrapText="1"/>
    </xf>
    <xf numFmtId="14" fontId="1" fillId="2" borderId="16" xfId="0" applyNumberFormat="1" applyFont="1" applyFill="1" applyBorder="1" applyAlignment="1"/>
    <xf numFmtId="0" fontId="1" fillId="2" borderId="16" xfId="0" applyFont="1" applyFill="1" applyBorder="1" applyAlignment="1"/>
    <xf numFmtId="0" fontId="1" fillId="2" borderId="16" xfId="0" applyFont="1" applyFill="1" applyBorder="1" applyAlignment="1">
      <alignment horizontal="justify" wrapText="1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9" xfId="0" applyFont="1" applyFill="1" applyBorder="1" applyAlignment="1">
      <alignment horizontal="left"/>
    </xf>
    <xf numFmtId="0" fontId="1" fillId="2" borderId="19" xfId="0" applyFont="1" applyFill="1" applyBorder="1" applyAlignment="1"/>
    <xf numFmtId="49" fontId="2" fillId="5" borderId="20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wrapText="1"/>
    </xf>
    <xf numFmtId="0" fontId="1" fillId="2" borderId="12" xfId="0" applyNumberFormat="1" applyFont="1" applyFill="1" applyBorder="1" applyAlignment="1">
      <alignment horizontal="right" wrapText="1"/>
    </xf>
    <xf numFmtId="49" fontId="1" fillId="2" borderId="12" xfId="0" applyNumberFormat="1" applyFont="1" applyFill="1" applyBorder="1" applyAlignment="1">
      <alignment horizontal="right" wrapText="1"/>
    </xf>
    <xf numFmtId="3" fontId="1" fillId="2" borderId="12" xfId="0" applyNumberFormat="1" applyFont="1" applyFill="1" applyBorder="1" applyAlignment="1">
      <alignment horizontal="right" wrapText="1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3" fontId="1" fillId="2" borderId="19" xfId="0" applyNumberFormat="1" applyFont="1" applyFill="1" applyBorder="1" applyAlignment="1"/>
    <xf numFmtId="49" fontId="2" fillId="5" borderId="22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49" fontId="2" fillId="3" borderId="22" xfId="0" applyNumberFormat="1" applyFont="1" applyFill="1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center" vertical="center" wrapText="1"/>
    </xf>
    <xf numFmtId="0" fontId="0" fillId="2" borderId="24" xfId="0" applyFont="1" applyFill="1" applyBorder="1" applyAlignment="1"/>
    <xf numFmtId="49" fontId="1" fillId="2" borderId="22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right" vertical="center"/>
    </xf>
    <xf numFmtId="49" fontId="1" fillId="2" borderId="22" xfId="0" applyNumberFormat="1" applyFont="1" applyFill="1" applyBorder="1" applyAlignment="1">
      <alignment horizontal="right" vertical="center"/>
    </xf>
    <xf numFmtId="3" fontId="1" fillId="2" borderId="22" xfId="0" applyNumberFormat="1" applyFont="1" applyFill="1" applyBorder="1" applyAlignment="1">
      <alignment horizontal="right" vertical="center"/>
    </xf>
    <xf numFmtId="49" fontId="3" fillId="3" borderId="22" xfId="0" applyNumberFormat="1" applyFont="1" applyFill="1" applyBorder="1" applyAlignment="1">
      <alignment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right" vertical="center"/>
    </xf>
    <xf numFmtId="3" fontId="3" fillId="3" borderId="22" xfId="0" applyNumberFormat="1" applyFont="1" applyFill="1" applyBorder="1" applyAlignment="1">
      <alignment horizontal="right" vertical="center"/>
    </xf>
    <xf numFmtId="0" fontId="1" fillId="2" borderId="25" xfId="0" applyFont="1" applyFill="1" applyBorder="1" applyAlignment="1"/>
    <xf numFmtId="0" fontId="1" fillId="2" borderId="26" xfId="0" applyFont="1" applyFill="1" applyBorder="1" applyAlignment="1"/>
    <xf numFmtId="3" fontId="1" fillId="2" borderId="26" xfId="0" applyNumberFormat="1" applyFont="1" applyFill="1" applyBorder="1" applyAlignment="1"/>
    <xf numFmtId="49" fontId="2" fillId="3" borderId="20" xfId="0" applyNumberFormat="1" applyFont="1" applyFill="1" applyBorder="1" applyAlignment="1">
      <alignment horizontal="center" vertical="center"/>
    </xf>
    <xf numFmtId="49" fontId="2" fillId="3" borderId="20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wrapText="1"/>
    </xf>
    <xf numFmtId="49" fontId="1" fillId="2" borderId="27" xfId="0" applyNumberFormat="1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right" wrapText="1"/>
    </xf>
    <xf numFmtId="49" fontId="1" fillId="2" borderId="27" xfId="0" applyNumberFormat="1" applyFont="1" applyFill="1" applyBorder="1" applyAlignment="1">
      <alignment horizontal="right" wrapText="1"/>
    </xf>
    <xf numFmtId="3" fontId="1" fillId="2" borderId="27" xfId="0" applyNumberFormat="1" applyFont="1" applyFill="1" applyBorder="1" applyAlignment="1">
      <alignment horizontal="right" wrapText="1"/>
    </xf>
    <xf numFmtId="49" fontId="1" fillId="2" borderId="12" xfId="0" applyNumberFormat="1" applyFont="1" applyFill="1" applyBorder="1" applyAlignment="1">
      <alignment horizontal="center"/>
    </xf>
    <xf numFmtId="0" fontId="1" fillId="2" borderId="12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right"/>
    </xf>
    <xf numFmtId="3" fontId="1" fillId="2" borderId="12" xfId="0" applyNumberFormat="1" applyFont="1" applyFill="1" applyBorder="1" applyAlignment="1">
      <alignment horizontal="right"/>
    </xf>
    <xf numFmtId="49" fontId="1" fillId="2" borderId="27" xfId="0" applyNumberFormat="1" applyFont="1" applyFill="1" applyBorder="1" applyAlignment="1"/>
    <xf numFmtId="49" fontId="1" fillId="2" borderId="27" xfId="0" applyNumberFormat="1" applyFont="1" applyFill="1" applyBorder="1" applyAlignment="1">
      <alignment horizontal="center"/>
    </xf>
    <xf numFmtId="0" fontId="1" fillId="2" borderId="27" xfId="0" applyNumberFormat="1" applyFont="1" applyFill="1" applyBorder="1" applyAlignment="1">
      <alignment horizontal="center"/>
    </xf>
    <xf numFmtId="49" fontId="1" fillId="2" borderId="27" xfId="0" applyNumberFormat="1" applyFont="1" applyFill="1" applyBorder="1" applyAlignment="1">
      <alignment horizontal="right"/>
    </xf>
    <xf numFmtId="3" fontId="1" fillId="2" borderId="27" xfId="0" applyNumberFormat="1" applyFont="1" applyFill="1" applyBorder="1" applyAlignment="1">
      <alignment horizontal="right"/>
    </xf>
    <xf numFmtId="0" fontId="3" fillId="3" borderId="22" xfId="0" applyFont="1" applyFill="1" applyBorder="1" applyAlignment="1">
      <alignment vertical="center"/>
    </xf>
    <xf numFmtId="3" fontId="3" fillId="3" borderId="22" xfId="0" applyNumberFormat="1" applyFont="1" applyFill="1" applyBorder="1" applyAlignment="1">
      <alignment vertical="center"/>
    </xf>
    <xf numFmtId="0" fontId="1" fillId="2" borderId="26" xfId="0" applyFont="1" applyFill="1" applyBorder="1" applyAlignment="1">
      <alignment horizontal="center"/>
    </xf>
    <xf numFmtId="49" fontId="3" fillId="3" borderId="28" xfId="0" applyNumberFormat="1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right" vertical="center"/>
    </xf>
    <xf numFmtId="3" fontId="3" fillId="3" borderId="28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49" fontId="2" fillId="5" borderId="29" xfId="0" applyNumberFormat="1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164" fontId="2" fillId="5" borderId="30" xfId="0" applyNumberFormat="1" applyFont="1" applyFill="1" applyBorder="1" applyAlignment="1">
      <alignment vertical="center"/>
    </xf>
    <xf numFmtId="49" fontId="2" fillId="3" borderId="31" xfId="0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164" fontId="2" fillId="3" borderId="11" xfId="0" applyNumberFormat="1" applyFont="1" applyFill="1" applyBorder="1" applyAlignment="1">
      <alignment vertical="center"/>
    </xf>
    <xf numFmtId="49" fontId="2" fillId="5" borderId="31" xfId="0" applyNumberFormat="1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164" fontId="2" fillId="5" borderId="11" xfId="0" applyNumberFormat="1" applyFont="1" applyFill="1" applyBorder="1" applyAlignment="1">
      <alignment vertical="center"/>
    </xf>
    <xf numFmtId="49" fontId="2" fillId="5" borderId="32" xfId="0" applyNumberFormat="1" applyFont="1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164" fontId="2" fillId="5" borderId="20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164" fontId="2" fillId="2" borderId="34" xfId="0" applyNumberFormat="1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49" fontId="6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164" fontId="2" fillId="2" borderId="40" xfId="0" applyNumberFormat="1" applyFont="1" applyFill="1" applyBorder="1" applyAlignment="1">
      <alignment vertical="center"/>
    </xf>
    <xf numFmtId="49" fontId="1" fillId="2" borderId="40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43" xfId="0" applyFont="1" applyFill="1" applyBorder="1" applyAlignment="1"/>
    <xf numFmtId="0" fontId="1" fillId="2" borderId="38" xfId="0" applyFont="1" applyFill="1" applyBorder="1" applyAlignment="1">
      <alignment vertical="center"/>
    </xf>
    <xf numFmtId="0" fontId="1" fillId="6" borderId="43" xfId="0" applyFont="1" applyFill="1" applyBorder="1" applyAlignment="1"/>
    <xf numFmtId="0" fontId="1" fillId="7" borderId="40" xfId="0" applyFont="1" applyFill="1" applyBorder="1" applyAlignment="1"/>
    <xf numFmtId="0" fontId="1" fillId="7" borderId="6" xfId="0" applyFont="1" applyFill="1" applyBorder="1" applyAlignment="1"/>
    <xf numFmtId="49" fontId="6" fillId="8" borderId="44" xfId="0" applyNumberFormat="1" applyFont="1" applyFill="1" applyBorder="1" applyAlignment="1">
      <alignment vertical="center"/>
    </xf>
    <xf numFmtId="49" fontId="6" fillId="8" borderId="45" xfId="0" applyNumberFormat="1" applyFont="1" applyFill="1" applyBorder="1" applyAlignment="1">
      <alignment horizontal="right" vertical="center"/>
    </xf>
    <xf numFmtId="49" fontId="1" fillId="8" borderId="46" xfId="0" applyNumberFormat="1" applyFont="1" applyFill="1" applyBorder="1" applyAlignment="1">
      <alignment horizontal="right"/>
    </xf>
    <xf numFmtId="49" fontId="6" fillId="2" borderId="47" xfId="0" applyNumberFormat="1" applyFont="1" applyFill="1" applyBorder="1" applyAlignment="1">
      <alignment vertical="center"/>
    </xf>
    <xf numFmtId="3" fontId="6" fillId="2" borderId="12" xfId="0" applyNumberFormat="1" applyFont="1" applyFill="1" applyBorder="1" applyAlignment="1">
      <alignment vertical="center"/>
    </xf>
    <xf numFmtId="9" fontId="1" fillId="2" borderId="48" xfId="0" applyNumberFormat="1" applyFont="1" applyFill="1" applyBorder="1" applyAlignment="1"/>
    <xf numFmtId="165" fontId="6" fillId="2" borderId="12" xfId="0" applyNumberFormat="1" applyFont="1" applyFill="1" applyBorder="1" applyAlignment="1">
      <alignment vertical="center"/>
    </xf>
    <xf numFmtId="0" fontId="2" fillId="7" borderId="40" xfId="0" applyFont="1" applyFill="1" applyBorder="1" applyAlignment="1">
      <alignment vertical="center"/>
    </xf>
    <xf numFmtId="0" fontId="2" fillId="7" borderId="6" xfId="0" applyFont="1" applyFill="1" applyBorder="1" applyAlignment="1">
      <alignment vertical="center"/>
    </xf>
    <xf numFmtId="49" fontId="6" fillId="8" borderId="49" xfId="0" applyNumberFormat="1" applyFont="1" applyFill="1" applyBorder="1" applyAlignment="1">
      <alignment vertical="center"/>
    </xf>
    <xf numFmtId="165" fontId="6" fillId="8" borderId="50" xfId="0" applyNumberFormat="1" applyFont="1" applyFill="1" applyBorder="1" applyAlignment="1">
      <alignment vertical="center"/>
    </xf>
    <xf numFmtId="9" fontId="6" fillId="8" borderId="51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6" borderId="42" xfId="0" applyFont="1" applyFill="1" applyBorder="1" applyAlignment="1">
      <alignment vertical="center"/>
    </xf>
    <xf numFmtId="49" fontId="8" fillId="6" borderId="35" xfId="0" applyNumberFormat="1" applyFont="1" applyFill="1" applyBorder="1" applyAlignment="1">
      <alignment vertical="center"/>
    </xf>
    <xf numFmtId="0" fontId="2" fillId="6" borderId="35" xfId="0" applyFont="1" applyFill="1" applyBorder="1" applyAlignment="1">
      <alignment vertical="center"/>
    </xf>
    <xf numFmtId="0" fontId="2" fillId="6" borderId="43" xfId="0" applyFont="1" applyFill="1" applyBorder="1" applyAlignment="1">
      <alignment vertical="center"/>
    </xf>
    <xf numFmtId="3" fontId="6" fillId="8" borderId="45" xfId="0" applyNumberFormat="1" applyFont="1" applyFill="1" applyBorder="1" applyAlignment="1">
      <alignment vertical="center"/>
    </xf>
    <xf numFmtId="3" fontId="6" fillId="8" borderId="46" xfId="0" applyNumberFormat="1" applyFont="1" applyFill="1" applyBorder="1" applyAlignment="1">
      <alignment vertical="center"/>
    </xf>
    <xf numFmtId="0" fontId="6" fillId="7" borderId="40" xfId="0" applyFont="1" applyFill="1" applyBorder="1" applyAlignment="1">
      <alignment vertical="center"/>
    </xf>
    <xf numFmtId="164" fontId="6" fillId="2" borderId="6" xfId="0" applyNumberFormat="1" applyFont="1" applyFill="1" applyBorder="1" applyAlignment="1">
      <alignment vertical="center"/>
    </xf>
    <xf numFmtId="165" fontId="6" fillId="8" borderId="51" xfId="0" applyNumberFormat="1" applyFont="1" applyFill="1" applyBorder="1" applyAlignment="1">
      <alignment vertical="center"/>
    </xf>
    <xf numFmtId="49" fontId="1" fillId="2" borderId="38" xfId="0" applyNumberFormat="1" applyFont="1" applyFill="1" applyBorder="1" applyAlignment="1">
      <alignment vertical="center"/>
    </xf>
    <xf numFmtId="0" fontId="1" fillId="2" borderId="52" xfId="0" applyFont="1" applyFill="1" applyBorder="1" applyAlignment="1"/>
    <xf numFmtId="0" fontId="0" fillId="2" borderId="52" xfId="0" applyFont="1" applyFill="1" applyBorder="1" applyAlignment="1"/>
    <xf numFmtId="0" fontId="0" fillId="2" borderId="53" xfId="0" applyFont="1" applyFill="1" applyBorder="1" applyAlignment="1"/>
    <xf numFmtId="49" fontId="1" fillId="2" borderId="12" xfId="0" applyNumberFormat="1" applyFont="1" applyFill="1" applyBorder="1" applyAlignment="1">
      <alignment horizontal="right" vertical="center" wrapText="1"/>
    </xf>
    <xf numFmtId="49" fontId="9" fillId="2" borderId="12" xfId="0" applyNumberFormat="1" applyFont="1" applyFill="1" applyBorder="1" applyAlignment="1">
      <alignment horizontal="right"/>
    </xf>
    <xf numFmtId="49" fontId="9" fillId="2" borderId="12" xfId="0" applyNumberFormat="1" applyFont="1" applyFill="1" applyBorder="1" applyAlignment="1">
      <alignment horizontal="right" wrapText="1"/>
    </xf>
    <xf numFmtId="49" fontId="8" fillId="6" borderId="42" xfId="0" applyNumberFormat="1" applyFont="1" applyFill="1" applyBorder="1" applyAlignment="1">
      <alignment vertical="center"/>
    </xf>
    <xf numFmtId="0" fontId="6" fillId="6" borderId="35" xfId="0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49" fontId="3" fillId="3" borderId="12" xfId="0" applyNumberFormat="1" applyFont="1" applyFill="1" applyBorder="1" applyAlignment="1">
      <alignment wrapText="1"/>
    </xf>
    <xf numFmtId="0" fontId="3" fillId="4" borderId="12" xfId="0" applyFont="1" applyFill="1" applyBorder="1" applyAlignment="1">
      <alignment wrapText="1"/>
    </xf>
    <xf numFmtId="49" fontId="1" fillId="2" borderId="12" xfId="0" applyNumberFormat="1" applyFont="1" applyFill="1" applyBorder="1" applyAlignment="1"/>
    <xf numFmtId="0" fontId="1" fillId="2" borderId="12" xfId="0" applyFont="1" applyFill="1" applyBorder="1" applyAlignment="1"/>
    <xf numFmtId="49" fontId="4" fillId="3" borderId="12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B97034"/>
      <rgbColor rgb="FFD8D8D8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123826</xdr:rowOff>
    </xdr:from>
    <xdr:to>
      <xdr:col>7</xdr:col>
      <xdr:colOff>0</xdr:colOff>
      <xdr:row>7</xdr:row>
      <xdr:rowOff>32084</xdr:rowOff>
    </xdr:to>
    <xdr:pic>
      <xdr:nvPicPr>
        <xdr:cNvPr id="2" name="Imagen 1" descr="Imagen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95275" y="123826"/>
          <a:ext cx="6991350" cy="12417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showGridLines="0" tabSelected="1" workbookViewId="0">
      <selection activeCell="M25" sqref="M2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5.5703125" style="1" customWidth="1"/>
    <col min="3" max="3" width="14.42578125" style="1" customWidth="1"/>
    <col min="4" max="4" width="15.140625" style="1" customWidth="1"/>
    <col min="5" max="5" width="14.85546875" style="1" customWidth="1"/>
    <col min="6" max="6" width="7.42578125" style="1" customWidth="1"/>
    <col min="7" max="7" width="17.42578125" style="1" customWidth="1"/>
    <col min="8" max="12" width="10.85546875" style="1" customWidth="1"/>
    <col min="13" max="16384" width="10.85546875" style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  <c r="H1" s="3"/>
      <c r="I1" s="4"/>
      <c r="J1" s="4"/>
      <c r="K1" s="5"/>
    </row>
    <row r="2" spans="1:11" ht="15" customHeight="1" x14ac:dyDescent="0.25">
      <c r="A2" s="2"/>
      <c r="B2" s="2"/>
      <c r="C2" s="2"/>
      <c r="D2" s="2"/>
      <c r="E2" s="2"/>
      <c r="F2" s="2"/>
      <c r="G2" s="2"/>
      <c r="H2" s="6"/>
      <c r="I2" s="7"/>
      <c r="J2" s="7"/>
      <c r="K2" s="8"/>
    </row>
    <row r="3" spans="1:11" ht="15" customHeight="1" x14ac:dyDescent="0.25">
      <c r="A3" s="2"/>
      <c r="B3" s="2"/>
      <c r="C3" s="2"/>
      <c r="D3" s="2"/>
      <c r="E3" s="2"/>
      <c r="F3" s="2"/>
      <c r="G3" s="2"/>
      <c r="H3" s="6"/>
      <c r="I3" s="7"/>
      <c r="J3" s="7"/>
      <c r="K3" s="8"/>
    </row>
    <row r="4" spans="1:11" ht="15" customHeight="1" x14ac:dyDescent="0.25">
      <c r="A4" s="2"/>
      <c r="B4" s="2"/>
      <c r="C4" s="2"/>
      <c r="D4" s="2"/>
      <c r="E4" s="2"/>
      <c r="F4" s="2"/>
      <c r="G4" s="2"/>
      <c r="H4" s="6"/>
      <c r="I4" s="7"/>
      <c r="J4" s="7"/>
      <c r="K4" s="8"/>
    </row>
    <row r="5" spans="1:11" ht="15" customHeight="1" x14ac:dyDescent="0.25">
      <c r="A5" s="2"/>
      <c r="B5" s="2"/>
      <c r="C5" s="2"/>
      <c r="D5" s="2"/>
      <c r="E5" s="2"/>
      <c r="F5" s="2"/>
      <c r="G5" s="2"/>
      <c r="H5" s="6"/>
      <c r="I5" s="7"/>
      <c r="J5" s="7"/>
      <c r="K5" s="8"/>
    </row>
    <row r="6" spans="1:11" ht="15" customHeight="1" x14ac:dyDescent="0.25">
      <c r="A6" s="2"/>
      <c r="B6" s="2"/>
      <c r="C6" s="2"/>
      <c r="D6" s="2"/>
      <c r="E6" s="2"/>
      <c r="F6" s="2"/>
      <c r="G6" s="2"/>
      <c r="H6" s="6"/>
      <c r="I6" s="7"/>
      <c r="J6" s="7"/>
      <c r="K6" s="8"/>
    </row>
    <row r="7" spans="1:11" ht="15" customHeight="1" x14ac:dyDescent="0.25">
      <c r="A7" s="2"/>
      <c r="B7" s="2"/>
      <c r="C7" s="2"/>
      <c r="D7" s="2"/>
      <c r="E7" s="2"/>
      <c r="F7" s="2"/>
      <c r="G7" s="2"/>
      <c r="H7" s="6"/>
      <c r="I7" s="7"/>
      <c r="J7" s="7"/>
      <c r="K7" s="8"/>
    </row>
    <row r="8" spans="1:11" ht="15" customHeight="1" x14ac:dyDescent="0.25">
      <c r="A8" s="2"/>
      <c r="B8" s="9"/>
      <c r="C8" s="10"/>
      <c r="D8" s="2"/>
      <c r="E8" s="10"/>
      <c r="F8" s="10"/>
      <c r="G8" s="10"/>
      <c r="H8" s="6"/>
      <c r="I8" s="7"/>
      <c r="J8" s="7"/>
      <c r="K8" s="8"/>
    </row>
    <row r="9" spans="1:11" ht="15" customHeight="1" x14ac:dyDescent="0.25">
      <c r="A9" s="11"/>
      <c r="B9" s="12" t="s">
        <v>0</v>
      </c>
      <c r="C9" s="68" t="s">
        <v>106</v>
      </c>
      <c r="D9" s="13"/>
      <c r="E9" s="153" t="s">
        <v>1</v>
      </c>
      <c r="F9" s="154"/>
      <c r="G9" s="69">
        <v>1600</v>
      </c>
      <c r="H9" s="14"/>
      <c r="I9" s="7"/>
      <c r="J9" s="7"/>
      <c r="K9" s="8"/>
    </row>
    <row r="10" spans="1:11" ht="33.75" customHeight="1" x14ac:dyDescent="0.25">
      <c r="A10" s="11"/>
      <c r="B10" s="15" t="s">
        <v>2</v>
      </c>
      <c r="C10" s="146" t="s">
        <v>99</v>
      </c>
      <c r="D10" s="13"/>
      <c r="E10" s="151" t="s">
        <v>3</v>
      </c>
      <c r="F10" s="152"/>
      <c r="G10" s="147" t="s">
        <v>105</v>
      </c>
      <c r="H10" s="14"/>
      <c r="I10" s="7"/>
      <c r="J10" s="7"/>
      <c r="K10" s="8"/>
    </row>
    <row r="11" spans="1:11" ht="18" customHeight="1" x14ac:dyDescent="0.25">
      <c r="A11" s="11"/>
      <c r="B11" s="15" t="s">
        <v>4</v>
      </c>
      <c r="C11" s="68" t="s">
        <v>100</v>
      </c>
      <c r="D11" s="13"/>
      <c r="E11" s="151" t="s">
        <v>5</v>
      </c>
      <c r="F11" s="152"/>
      <c r="G11" s="69">
        <v>3000</v>
      </c>
      <c r="H11" s="14"/>
      <c r="I11" s="7"/>
      <c r="J11" s="7"/>
      <c r="K11" s="8"/>
    </row>
    <row r="12" spans="1:11" ht="15" customHeight="1" x14ac:dyDescent="0.25">
      <c r="A12" s="11"/>
      <c r="B12" s="15" t="s">
        <v>6</v>
      </c>
      <c r="C12" s="33" t="s">
        <v>101</v>
      </c>
      <c r="D12" s="13"/>
      <c r="E12" s="17" t="s">
        <v>7</v>
      </c>
      <c r="F12" s="18"/>
      <c r="G12" s="34">
        <f>(G9*G11)</f>
        <v>4800000</v>
      </c>
      <c r="H12" s="14"/>
      <c r="I12" s="7"/>
      <c r="J12" s="7"/>
      <c r="K12" s="8"/>
    </row>
    <row r="13" spans="1:11" ht="15" customHeight="1" x14ac:dyDescent="0.25">
      <c r="A13" s="11"/>
      <c r="B13" s="15" t="s">
        <v>8</v>
      </c>
      <c r="C13" s="68" t="s">
        <v>102</v>
      </c>
      <c r="D13" s="13"/>
      <c r="E13" s="151" t="s">
        <v>9</v>
      </c>
      <c r="F13" s="152"/>
      <c r="G13" s="68" t="s">
        <v>10</v>
      </c>
      <c r="H13" s="14"/>
      <c r="I13" s="7"/>
      <c r="J13" s="7"/>
      <c r="K13" s="8"/>
    </row>
    <row r="14" spans="1:11" ht="15" customHeight="1" x14ac:dyDescent="0.25">
      <c r="A14" s="11"/>
      <c r="B14" s="15" t="s">
        <v>11</v>
      </c>
      <c r="C14" s="68" t="s">
        <v>102</v>
      </c>
      <c r="D14" s="13"/>
      <c r="E14" s="151" t="s">
        <v>12</v>
      </c>
      <c r="F14" s="152"/>
      <c r="G14" s="68" t="s">
        <v>13</v>
      </c>
      <c r="H14" s="14"/>
      <c r="I14" s="7"/>
      <c r="J14" s="7"/>
      <c r="K14" s="8"/>
    </row>
    <row r="15" spans="1:11" ht="25.5" customHeight="1" x14ac:dyDescent="0.25">
      <c r="A15" s="11"/>
      <c r="B15" s="15" t="s">
        <v>14</v>
      </c>
      <c r="C15" s="147" t="s">
        <v>103</v>
      </c>
      <c r="D15" s="13"/>
      <c r="E15" s="155" t="s">
        <v>15</v>
      </c>
      <c r="F15" s="156"/>
      <c r="G15" s="148" t="s">
        <v>104</v>
      </c>
      <c r="H15" s="14"/>
      <c r="I15" s="7"/>
      <c r="J15" s="7"/>
      <c r="K15" s="8"/>
    </row>
    <row r="16" spans="1:11" ht="12" customHeight="1" x14ac:dyDescent="0.25">
      <c r="A16" s="2"/>
      <c r="B16" s="19"/>
      <c r="C16" s="20"/>
      <c r="D16" s="10"/>
      <c r="E16" s="21"/>
      <c r="F16" s="21"/>
      <c r="G16" s="22"/>
      <c r="H16" s="6"/>
      <c r="I16" s="7"/>
      <c r="J16" s="7"/>
      <c r="K16" s="8"/>
    </row>
    <row r="17" spans="1:11" ht="15" customHeight="1" x14ac:dyDescent="0.25">
      <c r="A17" s="23"/>
      <c r="B17" s="157" t="s">
        <v>16</v>
      </c>
      <c r="C17" s="158"/>
      <c r="D17" s="158"/>
      <c r="E17" s="158"/>
      <c r="F17" s="158"/>
      <c r="G17" s="158"/>
      <c r="H17" s="14"/>
      <c r="I17" s="7"/>
      <c r="J17" s="7"/>
      <c r="K17" s="8"/>
    </row>
    <row r="18" spans="1:11" ht="12" customHeight="1" x14ac:dyDescent="0.25">
      <c r="A18" s="2"/>
      <c r="B18" s="24"/>
      <c r="C18" s="25"/>
      <c r="D18" s="25"/>
      <c r="E18" s="25"/>
      <c r="F18" s="26"/>
      <c r="G18" s="26"/>
      <c r="H18" s="6"/>
      <c r="I18" s="7"/>
      <c r="J18" s="7"/>
      <c r="K18" s="8"/>
    </row>
    <row r="19" spans="1:11" ht="12" customHeight="1" x14ac:dyDescent="0.25">
      <c r="A19" s="11"/>
      <c r="B19" s="27" t="s">
        <v>17</v>
      </c>
      <c r="C19" s="28"/>
      <c r="D19" s="29"/>
      <c r="E19" s="29"/>
      <c r="F19" s="29"/>
      <c r="G19" s="29"/>
      <c r="H19" s="6"/>
      <c r="I19" s="7"/>
      <c r="J19" s="7"/>
      <c r="K19" s="8"/>
    </row>
    <row r="20" spans="1:11" ht="38.25" customHeight="1" x14ac:dyDescent="0.25">
      <c r="A20" s="23"/>
      <c r="B20" s="30" t="s">
        <v>18</v>
      </c>
      <c r="C20" s="30" t="s">
        <v>19</v>
      </c>
      <c r="D20" s="30" t="s">
        <v>20</v>
      </c>
      <c r="E20" s="30" t="s">
        <v>21</v>
      </c>
      <c r="F20" s="30" t="s">
        <v>22</v>
      </c>
      <c r="G20" s="30" t="s">
        <v>23</v>
      </c>
      <c r="H20" s="14"/>
      <c r="I20" s="7"/>
      <c r="J20" s="7"/>
      <c r="K20" s="8"/>
    </row>
    <row r="21" spans="1:11" ht="12.75" customHeight="1" x14ac:dyDescent="0.25">
      <c r="A21" s="23"/>
      <c r="B21" s="16" t="s">
        <v>24</v>
      </c>
      <c r="C21" s="31" t="s">
        <v>25</v>
      </c>
      <c r="D21" s="32">
        <v>1</v>
      </c>
      <c r="E21" s="33" t="s">
        <v>26</v>
      </c>
      <c r="F21" s="34">
        <v>20000</v>
      </c>
      <c r="G21" s="34">
        <f t="shared" ref="G21:G26" si="0">(D21*F21)</f>
        <v>20000</v>
      </c>
      <c r="H21" s="14"/>
      <c r="I21" s="7"/>
      <c r="J21" s="7"/>
      <c r="K21" s="8"/>
    </row>
    <row r="22" spans="1:11" ht="12.75" customHeight="1" x14ac:dyDescent="0.25">
      <c r="A22" s="23"/>
      <c r="B22" s="16" t="s">
        <v>27</v>
      </c>
      <c r="C22" s="31" t="s">
        <v>25</v>
      </c>
      <c r="D22" s="32">
        <v>8</v>
      </c>
      <c r="E22" s="33" t="s">
        <v>28</v>
      </c>
      <c r="F22" s="34">
        <v>20000</v>
      </c>
      <c r="G22" s="34">
        <f t="shared" si="0"/>
        <v>160000</v>
      </c>
      <c r="H22" s="14"/>
      <c r="I22" s="7"/>
      <c r="J22" s="7"/>
      <c r="K22" s="8"/>
    </row>
    <row r="23" spans="1:11" ht="12.75" customHeight="1" x14ac:dyDescent="0.25">
      <c r="A23" s="23"/>
      <c r="B23" s="16" t="s">
        <v>29</v>
      </c>
      <c r="C23" s="31" t="s">
        <v>25</v>
      </c>
      <c r="D23" s="32">
        <v>2</v>
      </c>
      <c r="E23" s="33" t="s">
        <v>30</v>
      </c>
      <c r="F23" s="34">
        <v>20000</v>
      </c>
      <c r="G23" s="34">
        <f t="shared" si="0"/>
        <v>40000</v>
      </c>
      <c r="H23" s="14"/>
      <c r="I23" s="7"/>
      <c r="J23" s="7"/>
      <c r="K23" s="8"/>
    </row>
    <row r="24" spans="1:11" ht="12.75" customHeight="1" x14ac:dyDescent="0.25">
      <c r="A24" s="23"/>
      <c r="B24" s="16" t="s">
        <v>31</v>
      </c>
      <c r="C24" s="31" t="s">
        <v>25</v>
      </c>
      <c r="D24" s="32">
        <v>1</v>
      </c>
      <c r="E24" s="33" t="s">
        <v>30</v>
      </c>
      <c r="F24" s="34">
        <v>20000</v>
      </c>
      <c r="G24" s="34">
        <f t="shared" si="0"/>
        <v>20000</v>
      </c>
      <c r="H24" s="14"/>
      <c r="I24" s="7"/>
      <c r="J24" s="7"/>
      <c r="K24" s="8"/>
    </row>
    <row r="25" spans="1:11" ht="12.75" customHeight="1" x14ac:dyDescent="0.25">
      <c r="A25" s="23"/>
      <c r="B25" s="16" t="s">
        <v>32</v>
      </c>
      <c r="C25" s="31" t="s">
        <v>25</v>
      </c>
      <c r="D25" s="32">
        <v>2</v>
      </c>
      <c r="E25" s="33" t="s">
        <v>30</v>
      </c>
      <c r="F25" s="34">
        <v>20000</v>
      </c>
      <c r="G25" s="34">
        <f t="shared" si="0"/>
        <v>40000</v>
      </c>
      <c r="H25" s="14"/>
      <c r="I25" s="7"/>
      <c r="J25" s="7"/>
      <c r="K25" s="8"/>
    </row>
    <row r="26" spans="1:11" ht="12.75" customHeight="1" x14ac:dyDescent="0.25">
      <c r="A26" s="23"/>
      <c r="B26" s="16" t="s">
        <v>33</v>
      </c>
      <c r="C26" s="31" t="s">
        <v>25</v>
      </c>
      <c r="D26" s="32">
        <v>12</v>
      </c>
      <c r="E26" s="33" t="s">
        <v>34</v>
      </c>
      <c r="F26" s="34">
        <v>20000</v>
      </c>
      <c r="G26" s="34">
        <f t="shared" si="0"/>
        <v>240000</v>
      </c>
      <c r="H26" s="14"/>
      <c r="I26" s="7"/>
      <c r="J26" s="7"/>
      <c r="K26" s="8"/>
    </row>
    <row r="27" spans="1:11" ht="12.75" customHeight="1" x14ac:dyDescent="0.25">
      <c r="A27" s="23"/>
      <c r="B27" s="35" t="s">
        <v>35</v>
      </c>
      <c r="C27" s="36"/>
      <c r="D27" s="37"/>
      <c r="E27" s="37"/>
      <c r="F27" s="37"/>
      <c r="G27" s="38">
        <f>SUM(G21:G26)</f>
        <v>520000</v>
      </c>
      <c r="H27" s="14"/>
      <c r="I27" s="7"/>
      <c r="J27" s="7"/>
      <c r="K27" s="8"/>
    </row>
    <row r="28" spans="1:11" ht="12" customHeight="1" x14ac:dyDescent="0.25">
      <c r="A28" s="2"/>
      <c r="B28" s="24"/>
      <c r="C28" s="26"/>
      <c r="D28" s="26"/>
      <c r="E28" s="26"/>
      <c r="F28" s="39"/>
      <c r="G28" s="39"/>
      <c r="H28" s="6"/>
      <c r="I28" s="7"/>
      <c r="J28" s="7"/>
      <c r="K28" s="8"/>
    </row>
    <row r="29" spans="1:11" ht="15" customHeight="1" x14ac:dyDescent="0.25">
      <c r="A29" s="11"/>
      <c r="B29" s="40" t="s">
        <v>36</v>
      </c>
      <c r="C29" s="41"/>
      <c r="D29" s="42"/>
      <c r="E29" s="42"/>
      <c r="F29" s="43"/>
      <c r="G29" s="43"/>
      <c r="H29" s="6"/>
      <c r="I29" s="7"/>
      <c r="J29" s="7"/>
      <c r="K29" s="8"/>
    </row>
    <row r="30" spans="1:11" ht="38.25" customHeight="1" x14ac:dyDescent="0.25">
      <c r="A30" s="11"/>
      <c r="B30" s="44" t="s">
        <v>18</v>
      </c>
      <c r="C30" s="45" t="s">
        <v>19</v>
      </c>
      <c r="D30" s="45" t="s">
        <v>20</v>
      </c>
      <c r="E30" s="44" t="s">
        <v>21</v>
      </c>
      <c r="F30" s="45" t="s">
        <v>22</v>
      </c>
      <c r="G30" s="44" t="s">
        <v>23</v>
      </c>
      <c r="H30" s="46"/>
      <c r="I30" s="7"/>
      <c r="J30" s="7"/>
      <c r="K30" s="8"/>
    </row>
    <row r="31" spans="1:11" ht="12.75" customHeight="1" x14ac:dyDescent="0.25">
      <c r="A31" s="11"/>
      <c r="B31" s="47" t="s">
        <v>37</v>
      </c>
      <c r="C31" s="48" t="s">
        <v>38</v>
      </c>
      <c r="D31" s="49">
        <v>1</v>
      </c>
      <c r="E31" s="50" t="s">
        <v>30</v>
      </c>
      <c r="F31" s="51">
        <v>25000</v>
      </c>
      <c r="G31" s="51">
        <f>(D31*F31)</f>
        <v>25000</v>
      </c>
      <c r="H31" s="46"/>
      <c r="I31" s="7"/>
      <c r="J31" s="7"/>
      <c r="K31" s="8"/>
    </row>
    <row r="32" spans="1:11" ht="12.75" customHeight="1" x14ac:dyDescent="0.25">
      <c r="A32" s="11"/>
      <c r="B32" s="47" t="s">
        <v>39</v>
      </c>
      <c r="C32" s="48" t="s">
        <v>38</v>
      </c>
      <c r="D32" s="49">
        <v>1</v>
      </c>
      <c r="E32" s="50" t="s">
        <v>40</v>
      </c>
      <c r="F32" s="51">
        <v>25000</v>
      </c>
      <c r="G32" s="51">
        <f>F32*D32</f>
        <v>25000</v>
      </c>
      <c r="H32" s="46"/>
      <c r="I32" s="7"/>
      <c r="J32" s="7"/>
      <c r="K32" s="8"/>
    </row>
    <row r="33" spans="1:11" ht="12.75" customHeight="1" x14ac:dyDescent="0.25">
      <c r="A33" s="11"/>
      <c r="B33" s="47" t="s">
        <v>41</v>
      </c>
      <c r="C33" s="48" t="s">
        <v>38</v>
      </c>
      <c r="D33" s="49">
        <v>1</v>
      </c>
      <c r="E33" s="50" t="s">
        <v>40</v>
      </c>
      <c r="F33" s="51">
        <v>25000</v>
      </c>
      <c r="G33" s="51">
        <f>F33*D33</f>
        <v>25000</v>
      </c>
      <c r="H33" s="46"/>
      <c r="I33" s="7"/>
      <c r="J33" s="7"/>
      <c r="K33" s="8"/>
    </row>
    <row r="34" spans="1:11" ht="12.75" customHeight="1" x14ac:dyDescent="0.25">
      <c r="A34" s="11"/>
      <c r="B34" s="47" t="s">
        <v>42</v>
      </c>
      <c r="C34" s="48" t="s">
        <v>38</v>
      </c>
      <c r="D34" s="49">
        <v>1</v>
      </c>
      <c r="E34" s="50" t="s">
        <v>28</v>
      </c>
      <c r="F34" s="51">
        <v>25000</v>
      </c>
      <c r="G34" s="51">
        <f>F34*D34</f>
        <v>25000</v>
      </c>
      <c r="H34" s="46"/>
      <c r="I34" s="7"/>
      <c r="J34" s="7"/>
      <c r="K34" s="8"/>
    </row>
    <row r="35" spans="1:11" ht="12" customHeight="1" x14ac:dyDescent="0.25">
      <c r="A35" s="11"/>
      <c r="B35" s="52" t="s">
        <v>43</v>
      </c>
      <c r="C35" s="53"/>
      <c r="D35" s="54"/>
      <c r="E35" s="54"/>
      <c r="F35" s="54"/>
      <c r="G35" s="55">
        <f>SUM(G31:G34)</f>
        <v>100000</v>
      </c>
      <c r="H35" s="46"/>
      <c r="I35" s="7"/>
      <c r="J35" s="7"/>
      <c r="K35" s="8"/>
    </row>
    <row r="36" spans="1:11" ht="12" customHeight="1" x14ac:dyDescent="0.25">
      <c r="A36" s="2"/>
      <c r="B36" s="56"/>
      <c r="C36" s="57"/>
      <c r="D36" s="57"/>
      <c r="E36" s="57"/>
      <c r="F36" s="58"/>
      <c r="G36" s="58"/>
      <c r="H36" s="6"/>
      <c r="I36" s="7"/>
      <c r="J36" s="7"/>
      <c r="K36" s="8"/>
    </row>
    <row r="37" spans="1:11" ht="12" customHeight="1" x14ac:dyDescent="0.25">
      <c r="A37" s="11"/>
      <c r="B37" s="40" t="s">
        <v>44</v>
      </c>
      <c r="C37" s="41"/>
      <c r="D37" s="42"/>
      <c r="E37" s="42"/>
      <c r="F37" s="43"/>
      <c r="G37" s="43"/>
      <c r="H37" s="6"/>
      <c r="I37" s="7"/>
      <c r="J37" s="7"/>
      <c r="K37" s="8"/>
    </row>
    <row r="38" spans="1:11" ht="32.25" customHeight="1" x14ac:dyDescent="0.25">
      <c r="A38" s="11"/>
      <c r="B38" s="59" t="s">
        <v>18</v>
      </c>
      <c r="C38" s="59" t="s">
        <v>19</v>
      </c>
      <c r="D38" s="59" t="s">
        <v>20</v>
      </c>
      <c r="E38" s="59" t="s">
        <v>21</v>
      </c>
      <c r="F38" s="60" t="s">
        <v>22</v>
      </c>
      <c r="G38" s="59" t="s">
        <v>23</v>
      </c>
      <c r="H38" s="46"/>
      <c r="I38" s="7"/>
      <c r="J38" s="7"/>
      <c r="K38" s="8"/>
    </row>
    <row r="39" spans="1:11" ht="12.75" customHeight="1" x14ac:dyDescent="0.25">
      <c r="A39" s="23"/>
      <c r="B39" s="61"/>
      <c r="C39" s="62"/>
      <c r="D39" s="63"/>
      <c r="E39" s="64"/>
      <c r="F39" s="65"/>
      <c r="G39" s="65"/>
      <c r="H39" s="14"/>
      <c r="I39" s="7"/>
      <c r="J39" s="7"/>
      <c r="K39" s="8"/>
    </row>
    <row r="40" spans="1:11" ht="12.75" customHeight="1" x14ac:dyDescent="0.25">
      <c r="A40" s="11"/>
      <c r="B40" s="52" t="s">
        <v>45</v>
      </c>
      <c r="C40" s="53"/>
      <c r="D40" s="54"/>
      <c r="E40" s="54"/>
      <c r="F40" s="54"/>
      <c r="G40" s="55">
        <f>SUM(G39:G39)</f>
        <v>0</v>
      </c>
      <c r="H40" s="46"/>
      <c r="I40" s="7"/>
      <c r="J40" s="7"/>
      <c r="K40" s="8"/>
    </row>
    <row r="41" spans="1:11" ht="12" customHeight="1" x14ac:dyDescent="0.25">
      <c r="A41" s="2"/>
      <c r="B41" s="56"/>
      <c r="C41" s="57"/>
      <c r="D41" s="57"/>
      <c r="E41" s="57"/>
      <c r="F41" s="58"/>
      <c r="G41" s="58"/>
      <c r="H41" s="6"/>
      <c r="I41" s="7"/>
      <c r="J41" s="7"/>
      <c r="K41" s="8"/>
    </row>
    <row r="42" spans="1:11" ht="12" customHeight="1" x14ac:dyDescent="0.25">
      <c r="A42" s="11"/>
      <c r="B42" s="40" t="s">
        <v>46</v>
      </c>
      <c r="C42" s="41"/>
      <c r="D42" s="42"/>
      <c r="E42" s="42"/>
      <c r="F42" s="43"/>
      <c r="G42" s="43"/>
      <c r="H42" s="6"/>
      <c r="I42" s="7"/>
      <c r="J42" s="7"/>
      <c r="K42" s="8"/>
    </row>
    <row r="43" spans="1:11" ht="24" customHeight="1" x14ac:dyDescent="0.25">
      <c r="A43" s="11"/>
      <c r="B43" s="60" t="s">
        <v>47</v>
      </c>
      <c r="C43" s="60" t="s">
        <v>48</v>
      </c>
      <c r="D43" s="60" t="s">
        <v>49</v>
      </c>
      <c r="E43" s="60" t="s">
        <v>21</v>
      </c>
      <c r="F43" s="60" t="s">
        <v>22</v>
      </c>
      <c r="G43" s="60" t="s">
        <v>23</v>
      </c>
      <c r="H43" s="46"/>
      <c r="I43" s="7"/>
      <c r="J43" s="7"/>
      <c r="K43" s="8"/>
    </row>
    <row r="44" spans="1:11" ht="12.75" customHeight="1" x14ac:dyDescent="0.25">
      <c r="A44" s="23"/>
      <c r="B44" s="17" t="s">
        <v>50</v>
      </c>
      <c r="C44" s="66" t="s">
        <v>51</v>
      </c>
      <c r="D44" s="67">
        <v>120</v>
      </c>
      <c r="E44" s="68" t="s">
        <v>52</v>
      </c>
      <c r="F44" s="69">
        <v>3500</v>
      </c>
      <c r="G44" s="69">
        <f t="shared" ref="G44:G49" si="1">(D44*F44)</f>
        <v>420000</v>
      </c>
      <c r="H44" s="14"/>
      <c r="I44" s="7"/>
      <c r="J44" s="7"/>
      <c r="K44" s="8"/>
    </row>
    <row r="45" spans="1:11" ht="12.75" customHeight="1" x14ac:dyDescent="0.25">
      <c r="A45" s="23"/>
      <c r="B45" s="17" t="s">
        <v>53</v>
      </c>
      <c r="C45" s="66" t="s">
        <v>54</v>
      </c>
      <c r="D45" s="67">
        <v>75</v>
      </c>
      <c r="E45" s="68" t="s">
        <v>55</v>
      </c>
      <c r="F45" s="69">
        <v>1520</v>
      </c>
      <c r="G45" s="69">
        <f t="shared" si="1"/>
        <v>114000</v>
      </c>
      <c r="H45" s="14"/>
      <c r="I45" s="7"/>
      <c r="J45" s="7"/>
      <c r="K45" s="8"/>
    </row>
    <row r="46" spans="1:11" ht="12.75" customHeight="1" x14ac:dyDescent="0.25">
      <c r="A46" s="23"/>
      <c r="B46" s="17" t="s">
        <v>56</v>
      </c>
      <c r="C46" s="66" t="s">
        <v>57</v>
      </c>
      <c r="D46" s="67">
        <v>200</v>
      </c>
      <c r="E46" s="68" t="s">
        <v>55</v>
      </c>
      <c r="F46" s="69">
        <v>1200</v>
      </c>
      <c r="G46" s="69">
        <f t="shared" si="1"/>
        <v>240000</v>
      </c>
      <c r="H46" s="14"/>
      <c r="I46" s="7"/>
      <c r="J46" s="7"/>
      <c r="K46" s="8"/>
    </row>
    <row r="47" spans="1:11" ht="12.75" customHeight="1" x14ac:dyDescent="0.25">
      <c r="A47" s="23"/>
      <c r="B47" s="17" t="s">
        <v>58</v>
      </c>
      <c r="C47" s="66" t="s">
        <v>59</v>
      </c>
      <c r="D47" s="67">
        <v>3</v>
      </c>
      <c r="E47" s="68" t="s">
        <v>60</v>
      </c>
      <c r="F47" s="69">
        <v>19000</v>
      </c>
      <c r="G47" s="69">
        <f t="shared" si="1"/>
        <v>57000</v>
      </c>
      <c r="H47" s="14"/>
      <c r="I47" s="7"/>
      <c r="J47" s="7"/>
      <c r="K47" s="8"/>
    </row>
    <row r="48" spans="1:11" ht="12.75" customHeight="1" x14ac:dyDescent="0.25">
      <c r="A48" s="23"/>
      <c r="B48" s="17" t="s">
        <v>61</v>
      </c>
      <c r="C48" s="66" t="s">
        <v>59</v>
      </c>
      <c r="D48" s="67">
        <v>2</v>
      </c>
      <c r="E48" s="68" t="s">
        <v>55</v>
      </c>
      <c r="F48" s="69">
        <v>28840</v>
      </c>
      <c r="G48" s="69">
        <f t="shared" si="1"/>
        <v>57680</v>
      </c>
      <c r="H48" s="14"/>
      <c r="I48" s="7"/>
      <c r="J48" s="7"/>
      <c r="K48" s="8"/>
    </row>
    <row r="49" spans="1:11" ht="12.75" customHeight="1" x14ac:dyDescent="0.25">
      <c r="A49" s="23"/>
      <c r="B49" s="17" t="s">
        <v>62</v>
      </c>
      <c r="C49" s="66" t="s">
        <v>54</v>
      </c>
      <c r="D49" s="67">
        <v>1</v>
      </c>
      <c r="E49" s="68" t="s">
        <v>63</v>
      </c>
      <c r="F49" s="69">
        <v>89320</v>
      </c>
      <c r="G49" s="69">
        <f t="shared" si="1"/>
        <v>89320</v>
      </c>
      <c r="H49" s="14"/>
      <c r="I49" s="7"/>
      <c r="J49" s="7"/>
      <c r="K49" s="8"/>
    </row>
    <row r="50" spans="1:11" ht="12.75" customHeight="1" x14ac:dyDescent="0.25">
      <c r="A50" s="23"/>
      <c r="B50" s="17" t="s">
        <v>64</v>
      </c>
      <c r="C50" s="66" t="s">
        <v>59</v>
      </c>
      <c r="D50" s="67">
        <v>0.5</v>
      </c>
      <c r="E50" s="68" t="s">
        <v>63</v>
      </c>
      <c r="F50" s="69">
        <v>37620</v>
      </c>
      <c r="G50" s="69">
        <v>18810</v>
      </c>
      <c r="H50" s="14"/>
      <c r="I50" s="7"/>
      <c r="J50" s="7"/>
      <c r="K50" s="8"/>
    </row>
    <row r="51" spans="1:11" ht="12.75" customHeight="1" x14ac:dyDescent="0.25">
      <c r="A51" s="23"/>
      <c r="B51" s="70" t="s">
        <v>65</v>
      </c>
      <c r="C51" s="71" t="s">
        <v>19</v>
      </c>
      <c r="D51" s="72">
        <v>72</v>
      </c>
      <c r="E51" s="73" t="s">
        <v>66</v>
      </c>
      <c r="F51" s="74">
        <v>150</v>
      </c>
      <c r="G51" s="74">
        <f>(D51*F51)</f>
        <v>10800</v>
      </c>
      <c r="H51" s="14"/>
      <c r="I51" s="7"/>
      <c r="J51" s="7"/>
      <c r="K51" s="8"/>
    </row>
    <row r="52" spans="1:11" ht="13.5" customHeight="1" x14ac:dyDescent="0.25">
      <c r="A52" s="11"/>
      <c r="B52" s="52" t="s">
        <v>67</v>
      </c>
      <c r="C52" s="53"/>
      <c r="D52" s="53"/>
      <c r="E52" s="53"/>
      <c r="F52" s="75"/>
      <c r="G52" s="76">
        <f>SUM(G44:G51)</f>
        <v>1007610</v>
      </c>
      <c r="H52" s="46"/>
      <c r="I52" s="7"/>
      <c r="J52" s="7"/>
      <c r="K52" s="8"/>
    </row>
    <row r="53" spans="1:11" ht="12" customHeight="1" x14ac:dyDescent="0.25">
      <c r="A53" s="2"/>
      <c r="B53" s="56"/>
      <c r="C53" s="57"/>
      <c r="D53" s="57"/>
      <c r="E53" s="77"/>
      <c r="F53" s="58"/>
      <c r="G53" s="58"/>
      <c r="H53" s="6"/>
      <c r="I53" s="7"/>
      <c r="J53" s="7"/>
      <c r="K53" s="8"/>
    </row>
    <row r="54" spans="1:11" ht="12" customHeight="1" x14ac:dyDescent="0.25">
      <c r="A54" s="11"/>
      <c r="B54" s="40" t="s">
        <v>68</v>
      </c>
      <c r="C54" s="41"/>
      <c r="D54" s="42"/>
      <c r="E54" s="42"/>
      <c r="F54" s="43"/>
      <c r="G54" s="43"/>
      <c r="H54" s="6"/>
      <c r="I54" s="7"/>
      <c r="J54" s="7"/>
      <c r="K54" s="8"/>
    </row>
    <row r="55" spans="1:11" ht="38.25" customHeight="1" x14ac:dyDescent="0.25">
      <c r="A55" s="11"/>
      <c r="B55" s="59" t="s">
        <v>69</v>
      </c>
      <c r="C55" s="60" t="s">
        <v>48</v>
      </c>
      <c r="D55" s="60" t="s">
        <v>49</v>
      </c>
      <c r="E55" s="59" t="s">
        <v>21</v>
      </c>
      <c r="F55" s="60" t="s">
        <v>22</v>
      </c>
      <c r="G55" s="59" t="s">
        <v>23</v>
      </c>
      <c r="H55" s="46"/>
      <c r="I55" s="7"/>
      <c r="J55" s="7"/>
      <c r="K55" s="8"/>
    </row>
    <row r="56" spans="1:11" ht="15" customHeight="1" x14ac:dyDescent="0.25">
      <c r="A56" s="23"/>
      <c r="B56" s="16" t="s">
        <v>70</v>
      </c>
      <c r="C56" s="66" t="s">
        <v>71</v>
      </c>
      <c r="D56" s="69">
        <v>3</v>
      </c>
      <c r="E56" s="33" t="s">
        <v>66</v>
      </c>
      <c r="F56" s="69">
        <v>20000</v>
      </c>
      <c r="G56" s="69">
        <f>(D56*F56)</f>
        <v>60000</v>
      </c>
      <c r="H56" s="14"/>
      <c r="I56" s="7"/>
      <c r="J56" s="7"/>
      <c r="K56" s="8"/>
    </row>
    <row r="57" spans="1:11" ht="13.5" customHeight="1" x14ac:dyDescent="0.25">
      <c r="A57" s="11"/>
      <c r="B57" s="78" t="s">
        <v>72</v>
      </c>
      <c r="C57" s="79"/>
      <c r="D57" s="80"/>
      <c r="E57" s="80"/>
      <c r="F57" s="80"/>
      <c r="G57" s="81">
        <f>SUM(G56)</f>
        <v>60000</v>
      </c>
      <c r="H57" s="46"/>
      <c r="I57" s="7"/>
      <c r="J57" s="7"/>
      <c r="K57" s="8"/>
    </row>
    <row r="58" spans="1:11" ht="12" customHeight="1" x14ac:dyDescent="0.25">
      <c r="A58" s="2"/>
      <c r="B58" s="82"/>
      <c r="C58" s="82"/>
      <c r="D58" s="82"/>
      <c r="E58" s="82"/>
      <c r="F58" s="83"/>
      <c r="G58" s="83"/>
      <c r="H58" s="6"/>
      <c r="I58" s="7"/>
      <c r="J58" s="7"/>
      <c r="K58" s="8"/>
    </row>
    <row r="59" spans="1:11" ht="12" customHeight="1" x14ac:dyDescent="0.25">
      <c r="A59" s="23"/>
      <c r="B59" s="84" t="s">
        <v>73</v>
      </c>
      <c r="C59" s="85"/>
      <c r="D59" s="85"/>
      <c r="E59" s="85"/>
      <c r="F59" s="85"/>
      <c r="G59" s="86">
        <f>G27+G35+G40+G52+G57</f>
        <v>1687610</v>
      </c>
      <c r="H59" s="14"/>
      <c r="I59" s="7"/>
      <c r="J59" s="7"/>
      <c r="K59" s="8"/>
    </row>
    <row r="60" spans="1:11" ht="12" customHeight="1" x14ac:dyDescent="0.25">
      <c r="A60" s="23"/>
      <c r="B60" s="87" t="s">
        <v>74</v>
      </c>
      <c r="C60" s="88"/>
      <c r="D60" s="88"/>
      <c r="E60" s="88"/>
      <c r="F60" s="88"/>
      <c r="G60" s="89">
        <f>G59*0.05</f>
        <v>84380.5</v>
      </c>
      <c r="H60" s="14"/>
      <c r="I60" s="7"/>
      <c r="J60" s="7"/>
      <c r="K60" s="8"/>
    </row>
    <row r="61" spans="1:11" ht="12" customHeight="1" x14ac:dyDescent="0.25">
      <c r="A61" s="23"/>
      <c r="B61" s="90" t="s">
        <v>75</v>
      </c>
      <c r="C61" s="91"/>
      <c r="D61" s="91"/>
      <c r="E61" s="91"/>
      <c r="F61" s="91"/>
      <c r="G61" s="92">
        <f>G60+G59</f>
        <v>1771990.5</v>
      </c>
      <c r="H61" s="14"/>
      <c r="I61" s="7"/>
      <c r="J61" s="7"/>
      <c r="K61" s="8"/>
    </row>
    <row r="62" spans="1:11" ht="15" customHeight="1" x14ac:dyDescent="0.25">
      <c r="A62" s="23"/>
      <c r="B62" s="87" t="s">
        <v>76</v>
      </c>
      <c r="C62" s="88"/>
      <c r="D62" s="88"/>
      <c r="E62" s="88"/>
      <c r="F62" s="88"/>
      <c r="G62" s="89">
        <f>G12</f>
        <v>4800000</v>
      </c>
      <c r="H62" s="14"/>
      <c r="I62" s="7"/>
      <c r="J62" s="7"/>
      <c r="K62" s="8"/>
    </row>
    <row r="63" spans="1:11" ht="15" customHeight="1" x14ac:dyDescent="0.25">
      <c r="A63" s="23"/>
      <c r="B63" s="93" t="s">
        <v>77</v>
      </c>
      <c r="C63" s="94"/>
      <c r="D63" s="94"/>
      <c r="E63" s="94"/>
      <c r="F63" s="94"/>
      <c r="G63" s="95">
        <f>G62-G61</f>
        <v>3028009.5</v>
      </c>
      <c r="H63" s="46"/>
      <c r="I63" s="7"/>
      <c r="J63" s="7"/>
      <c r="K63" s="8"/>
    </row>
    <row r="64" spans="1:11" ht="12" customHeight="1" x14ac:dyDescent="0.25">
      <c r="A64" s="96"/>
      <c r="B64" s="97" t="s">
        <v>78</v>
      </c>
      <c r="C64" s="98"/>
      <c r="D64" s="98"/>
      <c r="E64" s="98"/>
      <c r="F64" s="98"/>
      <c r="G64" s="99"/>
      <c r="H64" s="7"/>
      <c r="I64" s="7"/>
      <c r="J64" s="7"/>
      <c r="K64" s="8"/>
    </row>
    <row r="65" spans="1:11" ht="12.75" customHeight="1" x14ac:dyDescent="0.25">
      <c r="A65" s="96"/>
      <c r="B65" s="100"/>
      <c r="C65" s="101"/>
      <c r="D65" s="101"/>
      <c r="E65" s="101"/>
      <c r="F65" s="101"/>
      <c r="G65" s="102"/>
      <c r="H65" s="7"/>
      <c r="I65" s="7"/>
      <c r="J65" s="7"/>
      <c r="K65" s="8"/>
    </row>
    <row r="66" spans="1:11" ht="12" customHeight="1" x14ac:dyDescent="0.25">
      <c r="A66" s="103"/>
      <c r="B66" s="104" t="s">
        <v>79</v>
      </c>
      <c r="C66" s="105"/>
      <c r="D66" s="105"/>
      <c r="E66" s="105"/>
      <c r="F66" s="106"/>
      <c r="G66" s="107"/>
      <c r="H66" s="7"/>
      <c r="I66" s="7"/>
      <c r="J66" s="7"/>
      <c r="K66" s="8"/>
    </row>
    <row r="67" spans="1:11" ht="12" customHeight="1" x14ac:dyDescent="0.25">
      <c r="A67" s="103"/>
      <c r="B67" s="108" t="s">
        <v>80</v>
      </c>
      <c r="C67" s="109"/>
      <c r="D67" s="109"/>
      <c r="E67" s="109"/>
      <c r="F67" s="110"/>
      <c r="G67" s="107"/>
      <c r="H67" s="7"/>
      <c r="I67" s="7"/>
      <c r="J67" s="7"/>
      <c r="K67" s="8"/>
    </row>
    <row r="68" spans="1:11" ht="12" customHeight="1" x14ac:dyDescent="0.25">
      <c r="A68" s="103"/>
      <c r="B68" s="108" t="s">
        <v>81</v>
      </c>
      <c r="C68" s="109"/>
      <c r="D68" s="109"/>
      <c r="E68" s="109"/>
      <c r="F68" s="110"/>
      <c r="G68" s="107"/>
      <c r="H68" s="7"/>
      <c r="I68" s="7"/>
      <c r="J68" s="7"/>
      <c r="K68" s="8"/>
    </row>
    <row r="69" spans="1:11" ht="12" customHeight="1" x14ac:dyDescent="0.25">
      <c r="A69" s="103"/>
      <c r="B69" s="108" t="s">
        <v>82</v>
      </c>
      <c r="C69" s="109"/>
      <c r="D69" s="109"/>
      <c r="E69" s="109"/>
      <c r="F69" s="110"/>
      <c r="G69" s="107"/>
      <c r="H69" s="7"/>
      <c r="I69" s="7"/>
      <c r="J69" s="7"/>
      <c r="K69" s="8"/>
    </row>
    <row r="70" spans="1:11" ht="12" customHeight="1" x14ac:dyDescent="0.25">
      <c r="A70" s="103"/>
      <c r="B70" s="108" t="s">
        <v>83</v>
      </c>
      <c r="C70" s="109"/>
      <c r="D70" s="109"/>
      <c r="E70" s="109"/>
      <c r="F70" s="110"/>
      <c r="G70" s="107"/>
      <c r="H70" s="7"/>
      <c r="I70" s="7"/>
      <c r="J70" s="7"/>
      <c r="K70" s="8"/>
    </row>
    <row r="71" spans="1:11" ht="12" customHeight="1" x14ac:dyDescent="0.25">
      <c r="A71" s="103"/>
      <c r="B71" s="108" t="s">
        <v>84</v>
      </c>
      <c r="C71" s="109"/>
      <c r="D71" s="109"/>
      <c r="E71" s="109"/>
      <c r="F71" s="110"/>
      <c r="G71" s="107"/>
      <c r="H71" s="7"/>
      <c r="I71" s="7"/>
      <c r="J71" s="7"/>
      <c r="K71" s="8"/>
    </row>
    <row r="72" spans="1:11" ht="12.75" customHeight="1" x14ac:dyDescent="0.25">
      <c r="A72" s="103"/>
      <c r="B72" s="111" t="s">
        <v>85</v>
      </c>
      <c r="C72" s="112"/>
      <c r="D72" s="112"/>
      <c r="E72" s="112"/>
      <c r="F72" s="113"/>
      <c r="G72" s="107"/>
      <c r="H72" s="7"/>
      <c r="I72" s="7"/>
      <c r="J72" s="7"/>
      <c r="K72" s="8"/>
    </row>
    <row r="73" spans="1:11" ht="12.75" customHeight="1" x14ac:dyDescent="0.25">
      <c r="A73" s="96"/>
      <c r="B73" s="114"/>
      <c r="C73" s="105"/>
      <c r="D73" s="105"/>
      <c r="E73" s="105"/>
      <c r="F73" s="105"/>
      <c r="G73" s="102"/>
      <c r="H73" s="7"/>
      <c r="I73" s="7"/>
      <c r="J73" s="7"/>
      <c r="K73" s="8"/>
    </row>
    <row r="74" spans="1:11" ht="15" customHeight="1" x14ac:dyDescent="0.25">
      <c r="A74" s="103"/>
      <c r="B74" s="149" t="s">
        <v>86</v>
      </c>
      <c r="C74" s="150"/>
      <c r="D74" s="115"/>
      <c r="E74" s="116"/>
      <c r="F74" s="117"/>
      <c r="G74" s="102"/>
      <c r="H74" s="7"/>
      <c r="I74" s="7"/>
      <c r="J74" s="7"/>
      <c r="K74" s="8"/>
    </row>
    <row r="75" spans="1:11" ht="15" customHeight="1" x14ac:dyDescent="0.25">
      <c r="A75" s="103"/>
      <c r="B75" s="118" t="s">
        <v>69</v>
      </c>
      <c r="C75" s="119" t="s">
        <v>87</v>
      </c>
      <c r="D75" s="120" t="s">
        <v>88</v>
      </c>
      <c r="E75" s="116"/>
      <c r="F75" s="117"/>
      <c r="G75" s="102"/>
      <c r="H75" s="7"/>
      <c r="I75" s="7"/>
      <c r="J75" s="7"/>
      <c r="K75" s="8"/>
    </row>
    <row r="76" spans="1:11" ht="15" customHeight="1" x14ac:dyDescent="0.25">
      <c r="A76" s="103"/>
      <c r="B76" s="121" t="s">
        <v>89</v>
      </c>
      <c r="C76" s="122">
        <v>520000</v>
      </c>
      <c r="D76" s="123">
        <f>(C76/C82)</f>
        <v>0.29345529786982494</v>
      </c>
      <c r="E76" s="116"/>
      <c r="F76" s="117"/>
      <c r="G76" s="102"/>
      <c r="H76" s="7"/>
      <c r="I76" s="7"/>
      <c r="J76" s="7"/>
      <c r="K76" s="8"/>
    </row>
    <row r="77" spans="1:11" ht="15" customHeight="1" x14ac:dyDescent="0.25">
      <c r="A77" s="103"/>
      <c r="B77" s="121" t="s">
        <v>90</v>
      </c>
      <c r="C77" s="122">
        <f>G35</f>
        <v>100000</v>
      </c>
      <c r="D77" s="123">
        <f>(C77/C82)</f>
        <v>5.6433711128812486E-2</v>
      </c>
      <c r="E77" s="116"/>
      <c r="F77" s="117"/>
      <c r="G77" s="102"/>
      <c r="H77" s="7"/>
      <c r="I77" s="7"/>
      <c r="J77" s="7"/>
      <c r="K77" s="8"/>
    </row>
    <row r="78" spans="1:11" ht="15" customHeight="1" x14ac:dyDescent="0.25">
      <c r="A78" s="103"/>
      <c r="B78" s="121" t="s">
        <v>91</v>
      </c>
      <c r="C78" s="122">
        <f>G40</f>
        <v>0</v>
      </c>
      <c r="D78" s="123">
        <f>(C78/C82)</f>
        <v>0</v>
      </c>
      <c r="E78" s="116"/>
      <c r="F78" s="117"/>
      <c r="G78" s="102"/>
      <c r="H78" s="7"/>
      <c r="I78" s="7"/>
      <c r="J78" s="7"/>
      <c r="K78" s="8"/>
    </row>
    <row r="79" spans="1:11" ht="15" customHeight="1" x14ac:dyDescent="0.25">
      <c r="A79" s="103"/>
      <c r="B79" s="121" t="s">
        <v>47</v>
      </c>
      <c r="C79" s="122">
        <v>1007610</v>
      </c>
      <c r="D79" s="123">
        <f>(C79/C82)</f>
        <v>0.56863171670502743</v>
      </c>
      <c r="E79" s="116"/>
      <c r="F79" s="117"/>
      <c r="G79" s="102"/>
      <c r="H79" s="7"/>
      <c r="I79" s="7"/>
      <c r="J79" s="7"/>
      <c r="K79" s="8"/>
    </row>
    <row r="80" spans="1:11" ht="15" customHeight="1" x14ac:dyDescent="0.25">
      <c r="A80" s="103"/>
      <c r="B80" s="121" t="s">
        <v>92</v>
      </c>
      <c r="C80" s="124">
        <v>60000</v>
      </c>
      <c r="D80" s="123">
        <f>(C80/C82)</f>
        <v>3.386022667728749E-2</v>
      </c>
      <c r="E80" s="125"/>
      <c r="F80" s="126"/>
      <c r="G80" s="102"/>
      <c r="H80" s="7"/>
      <c r="I80" s="7"/>
      <c r="J80" s="7"/>
      <c r="K80" s="8"/>
    </row>
    <row r="81" spans="1:11" ht="15" customHeight="1" x14ac:dyDescent="0.25">
      <c r="A81" s="103"/>
      <c r="B81" s="121" t="s">
        <v>93</v>
      </c>
      <c r="C81" s="124">
        <f>G60</f>
        <v>84380.5</v>
      </c>
      <c r="D81" s="123">
        <f>(C81/C82)</f>
        <v>4.7619047619047616E-2</v>
      </c>
      <c r="E81" s="125"/>
      <c r="F81" s="126"/>
      <c r="G81" s="102"/>
      <c r="H81" s="7"/>
      <c r="I81" s="7"/>
      <c r="J81" s="7"/>
      <c r="K81" s="8"/>
    </row>
    <row r="82" spans="1:11" ht="12.75" customHeight="1" x14ac:dyDescent="0.25">
      <c r="A82" s="103"/>
      <c r="B82" s="127" t="s">
        <v>94</v>
      </c>
      <c r="C82" s="128">
        <f>SUM(C76:C81)</f>
        <v>1771990.5</v>
      </c>
      <c r="D82" s="129">
        <f>SUM(D76:D81)</f>
        <v>1</v>
      </c>
      <c r="E82" s="125"/>
      <c r="F82" s="126"/>
      <c r="G82" s="102"/>
      <c r="H82" s="7"/>
      <c r="I82" s="7"/>
      <c r="J82" s="7"/>
      <c r="K82" s="8"/>
    </row>
    <row r="83" spans="1:11" ht="12" customHeight="1" x14ac:dyDescent="0.25">
      <c r="A83" s="96"/>
      <c r="B83" s="114"/>
      <c r="C83" s="130"/>
      <c r="D83" s="130"/>
      <c r="E83" s="131"/>
      <c r="F83" s="131"/>
      <c r="G83" s="102"/>
      <c r="H83" s="7"/>
      <c r="I83" s="7"/>
      <c r="J83" s="7"/>
      <c r="K83" s="8"/>
    </row>
    <row r="84" spans="1:11" ht="12.75" customHeight="1" x14ac:dyDescent="0.25">
      <c r="A84" s="96"/>
      <c r="B84" s="132"/>
      <c r="C84" s="131"/>
      <c r="D84" s="131"/>
      <c r="E84" s="131"/>
      <c r="F84" s="131"/>
      <c r="G84" s="102"/>
      <c r="H84" s="7"/>
      <c r="I84" s="7"/>
      <c r="J84" s="7"/>
      <c r="K84" s="8"/>
    </row>
    <row r="85" spans="1:11" ht="12" customHeight="1" x14ac:dyDescent="0.25">
      <c r="A85" s="103"/>
      <c r="B85" s="133"/>
      <c r="C85" s="134" t="s">
        <v>95</v>
      </c>
      <c r="D85" s="135"/>
      <c r="E85" s="136"/>
      <c r="F85" s="125"/>
      <c r="G85" s="102"/>
      <c r="H85" s="7"/>
      <c r="I85" s="7"/>
      <c r="J85" s="7"/>
      <c r="K85" s="8"/>
    </row>
    <row r="86" spans="1:11" ht="15" customHeight="1" x14ac:dyDescent="0.25">
      <c r="A86" s="103"/>
      <c r="B86" s="118" t="s">
        <v>96</v>
      </c>
      <c r="C86" s="137">
        <v>1400</v>
      </c>
      <c r="D86" s="137">
        <v>1600</v>
      </c>
      <c r="E86" s="138">
        <v>1800</v>
      </c>
      <c r="F86" s="139"/>
      <c r="G86" s="140"/>
      <c r="H86" s="7"/>
      <c r="I86" s="7"/>
      <c r="J86" s="7"/>
      <c r="K86" s="8"/>
    </row>
    <row r="87" spans="1:11" ht="15.75" customHeight="1" x14ac:dyDescent="0.25">
      <c r="A87" s="103"/>
      <c r="B87" s="127" t="s">
        <v>97</v>
      </c>
      <c r="C87" s="128">
        <f>(G61/C86)</f>
        <v>1265.7075</v>
      </c>
      <c r="D87" s="128">
        <f>(G61/D86)</f>
        <v>1107.4940624999999</v>
      </c>
      <c r="E87" s="141">
        <f>(G61/E86)</f>
        <v>984.43916666666667</v>
      </c>
      <c r="F87" s="139"/>
      <c r="G87" s="140"/>
      <c r="H87" s="7"/>
      <c r="I87" s="7"/>
      <c r="J87" s="7"/>
      <c r="K87" s="8"/>
    </row>
    <row r="88" spans="1:11" ht="15.6" customHeight="1" x14ac:dyDescent="0.25">
      <c r="A88" s="96"/>
      <c r="B88" s="142" t="s">
        <v>98</v>
      </c>
      <c r="C88" s="105"/>
      <c r="D88" s="105"/>
      <c r="E88" s="105"/>
      <c r="F88" s="109"/>
      <c r="G88" s="109"/>
      <c r="H88" s="7"/>
      <c r="I88" s="7"/>
      <c r="J88" s="7"/>
      <c r="K88" s="8"/>
    </row>
    <row r="89" spans="1:11" ht="11.25" customHeight="1" x14ac:dyDescent="0.25">
      <c r="A89" s="96"/>
      <c r="B89" s="143"/>
      <c r="C89" s="143"/>
      <c r="D89" s="143"/>
      <c r="E89" s="143"/>
      <c r="F89" s="143"/>
      <c r="G89" s="143"/>
      <c r="H89" s="144"/>
      <c r="I89" s="144"/>
      <c r="J89" s="144"/>
      <c r="K89" s="145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Granado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Cienfuegos Cifuentes Pablo Andres</dc:creator>
  <cp:lastModifiedBy>Zurita Mardones Cesar Daniel</cp:lastModifiedBy>
  <dcterms:created xsi:type="dcterms:W3CDTF">2023-03-24T18:26:28Z</dcterms:created>
  <dcterms:modified xsi:type="dcterms:W3CDTF">2023-04-27T19:59:43Z</dcterms:modified>
</cp:coreProperties>
</file>