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<sst xmlns="http://schemas.openxmlformats.org/spreadsheetml/2006/main" count="149" uniqueCount="105">
  <si>
    <t>RUBRO O CULTIVO</t>
  </si>
  <si>
    <t>FREJOL GRANADO</t>
  </si>
  <si>
    <t>RENDIMIENTO (Sacos Lona/Há.)</t>
  </si>
  <si>
    <t xml:space="preserve"> </t>
  </si>
  <si>
    <t>VARIEDAD</t>
  </si>
  <si>
    <t>RUBI-CIMARRON</t>
  </si>
  <si>
    <t>FECHA ESTIMADA  PRECIO VENTA</t>
  </si>
  <si>
    <t xml:space="preserve">MARZO </t>
  </si>
  <si>
    <t>NIVEL TECNOLÓGICO</t>
  </si>
  <si>
    <t>MEDIO</t>
  </si>
  <si>
    <t>PRECIO ESPERADO (Saco Lona)</t>
  </si>
  <si>
    <t>REGIÓN</t>
  </si>
  <si>
    <t>DEL MAULE</t>
  </si>
  <si>
    <t>INGRESO ESPERADO, con IVA ($)</t>
  </si>
  <si>
    <t>AGENCIA DE ÁREA</t>
  </si>
  <si>
    <t>DESTINO PRODUCCION</t>
  </si>
  <si>
    <t>AGROIND. Y CONS REG</t>
  </si>
  <si>
    <t>COMUNA/LOCALIDAD</t>
  </si>
  <si>
    <t>FECHA DE COSECHA</t>
  </si>
  <si>
    <t>DIC-FEB</t>
  </si>
  <si>
    <t>FECHA PRECIO INSUMOS</t>
  </si>
  <si>
    <t>CONTINGENCIA</t>
  </si>
  <si>
    <t>LLUVIA-GRANIZO-SEQUIA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</si>
  <si>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</si>
  <si>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</si>
  <si>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</si>
  <si>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</si>
  <si>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</si>
  <si>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</si>
  <si>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</si>
  <si>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</si>
  <si>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</si>
  <si>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</si>
  <si>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</si>
  <si>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 xml:space="preserve">RIEGOS </t>
  </si>
  <si>
    <t>COSECHA</t>
  </si>
  <si>
    <t>Subtotal Jornadas Hombre</t>
  </si>
  <si>
    <t>JORNADAS ANIMAL</t>
  </si>
  <si>
    <t>N° Jornadas</t>
  </si>
  <si>
    <t>APORCA</t>
  </si>
  <si>
    <t>JA</t>
  </si>
  <si>
    <t>NOV-DIC</t>
  </si>
  <si>
    <t>Subtotal Jornadas Animal</t>
  </si>
  <si>
    <t>MAQUINARIA</t>
  </si>
  <si>
    <t>ROTURA</t>
  </si>
  <si>
    <t>AGO-SEPT</t>
  </si>
  <si>
    <t>RASTRAJES (2)</t>
  </si>
  <si>
    <t>SIEMBRA A MAQUINA</t>
  </si>
  <si>
    <t>ACEQUIADURA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</si>
  <si>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</si>
  <si>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</si>
  <si>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</si>
  <si>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</si>
  <si>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</si>
  <si>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</si>
  <si>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</si>
  <si>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</si>
  <si>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</si>
  <si>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HERBICIDAS</t>
  </si>
  <si>
    <t>LT</t>
  </si>
  <si>
    <t>DICIEMBRE</t>
  </si>
  <si>
    <t>INSECTICIDAS</t>
  </si>
  <si>
    <t>Subtotal Insumos</t>
  </si>
  <si>
    <t>OTROS</t>
  </si>
  <si>
    <t>Item</t>
  </si>
  <si>
    <t>SACO DE LONA</t>
  </si>
  <si>
    <t xml:space="preserve">UN  </t>
  </si>
  <si>
    <t>ENE-FEB</t>
  </si>
  <si>
    <t>HILOS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</si>
  <si>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</si>
  <si>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</si>
  <si>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</si>
  <si>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</si>
  <si>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</si>
  <si>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</si>
  <si>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</si>
  <si>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</si>
  <si>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</si>
  <si>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</si>
  <si>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</si>
  <si>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</si>
  <si>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</si>
  <si>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</si>
  <si>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</si>
  <si>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</si>
  <si>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</si>
  <si>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</si>
  <si>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</si>
  <si>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</si>
  <si>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</si>
  <si>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</si>
  <si>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</si>
  <si>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</si>
  <si>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($/SAC-LON)</t>
  </si>
  <si>
    <t>Rendimiento (Sac-lon/hà)</t>
  </si>
  <si>
    <t>Costo unitario ($/Sac-lon) (*)</t>
  </si>
  <si>
    <t>(*): Este valor representa el valor mìnimo de venta del producto</t>
  </si>
  <si>
    <t>HA</t>
  </si>
  <si>
    <t>APLICACIÓN FITOSANIT (2)</t>
  </si>
  <si>
    <t>APLICACIÓN HERBICIDAS (2)</t>
  </si>
  <si>
    <t>BASAGRAM O SIMILAR</t>
  </si>
  <si>
    <t>ZERO O SIMILAR</t>
  </si>
  <si>
    <t>LORBAN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</si>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</sst>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2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2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Border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6</xdr:col>
      <xdr:colOff>767954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60" zoomScaleNormal="160" workbookViewId="0">
      <selection activeCell="D15" sqref="D15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1</v>
      </c>
      <c r="D9" s="6"/>
      <c r="E9" s="100" t="s">
        <v>2</v>
      </c>
      <c r="F9" s="101"/>
      <c r="G9" s="60">
        <v>360</v>
      </c>
      <c r="H9" s="30" t="s">
        <v>3</v>
      </c>
    </row>
    <row r="10" spans="1:8" ht="15" x14ac:dyDescent="0.25">
      <c r="A10" s="4"/>
      <c r="B10" s="3" t="s">
        <v>4</v>
      </c>
      <c r="C10" s="57" t="s">
        <v>5</v>
      </c>
      <c r="D10" s="7"/>
      <c r="E10" s="98" t="s">
        <v>6</v>
      </c>
      <c r="F10" s="99"/>
      <c r="G10" s="58" t="s">
        <v>7</v>
      </c>
    </row>
    <row r="11" spans="1:8" ht="15" x14ac:dyDescent="0.25">
      <c r="A11" s="4"/>
      <c r="B11" s="3" t="s">
        <v>8</v>
      </c>
      <c r="C11" s="58" t="s">
        <v>9</v>
      </c>
      <c r="D11" s="7"/>
      <c r="E11" s="98" t="s">
        <v>10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11</v>
      </c>
      <c r="C12" s="59" t="s">
        <v>12</v>
      </c>
      <c r="D12" s="7"/>
      <c r="E12" s="62" t="s">
        <v>13</v>
      </c>
      <c r="F12" s="63"/>
      <c r="G12" s="64">
        <f>(G9*G11)</f>
        <v>5400000</v>
      </c>
    </row>
    <row r="13" spans="1:8" ht="17.25" customHeight="1" x14ac:dyDescent="0.25">
      <c r="A13" s="4"/>
      <c r="B13" s="3" t="s">
        <v>14</v>
      </c>
      <c r="C13" s="106" t="s">
        <v>103</v>
      </c>
      <c r="D13" s="7"/>
      <c r="E13" s="98" t="s">
        <v>15</v>
      </c>
      <c r="F13" s="99"/>
      <c r="G13" s="59" t="s">
        <v>16</v>
      </c>
    </row>
    <row r="14" spans="1:8" ht="18.75" customHeight="1" x14ac:dyDescent="0.25">
      <c r="A14" s="4"/>
      <c r="B14" s="3" t="s">
        <v>17</v>
      </c>
      <c r="C14" s="106" t="s">
        <v>103</v>
      </c>
      <c r="D14" s="7"/>
      <c r="E14" s="98" t="s">
        <v>18</v>
      </c>
      <c r="F14" s="99"/>
      <c r="G14" s="58" t="s">
        <v>19</v>
      </c>
    </row>
    <row r="15" spans="1:8" ht="18" customHeight="1" x14ac:dyDescent="0.25">
      <c r="A15" s="4"/>
      <c r="B15" s="3" t="s">
        <v>20</v>
      </c>
      <c r="C15" s="58" t="s">
        <v>104</v>
      </c>
      <c r="D15" s="7"/>
      <c r="E15" s="102" t="s">
        <v>21</v>
      </c>
      <c r="F15" s="103"/>
      <c r="G15" s="59" t="s">
        <v>22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23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24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25</v>
      </c>
      <c r="C20" s="66" t="s">
        <v>26</v>
      </c>
      <c r="D20" s="66" t="s">
        <v>27</v>
      </c>
      <c r="E20" s="66" t="s">
        <v>28</v>
      </c>
      <c r="F20" s="66" t="s">
        <v>29</v>
      </c>
      <c r="G20" s="66" t="s">
        <v>30</v>
      </c>
    </row>
    <row r="21" spans="1:7" ht="12.75" customHeight="1" x14ac:dyDescent="0.25">
      <c r="A21" s="4"/>
      <c r="B21" s="67" t="s">
        <v>31</v>
      </c>
      <c r="C21" s="69" t="s">
        <v>32</v>
      </c>
      <c r="D21" s="70">
        <v>2</v>
      </c>
      <c r="E21" s="69" t="s">
        <v>33</v>
      </c>
      <c r="F21" s="64">
        <v>35000</v>
      </c>
      <c r="G21" s="64">
        <f>(D21*F21)</f>
        <v>70000</v>
      </c>
    </row>
    <row r="22" spans="1:7" ht="12.75" customHeight="1" x14ac:dyDescent="0.25">
      <c r="A22" s="4"/>
      <c r="B22" s="67" t="s">
        <v>34</v>
      </c>
      <c r="C22" s="69" t="s">
        <v>32</v>
      </c>
      <c r="D22" s="70">
        <v>6</v>
      </c>
      <c r="E22" s="69" t="s">
        <v>33</v>
      </c>
      <c r="F22" s="64">
        <v>35000</v>
      </c>
      <c r="G22" s="64">
        <f>(D22*F22)</f>
        <v>210000</v>
      </c>
    </row>
    <row r="23" spans="1:7" ht="13.5" customHeight="1" x14ac:dyDescent="0.25">
      <c r="A23" s="4"/>
      <c r="B23" s="67" t="s">
        <v>35</v>
      </c>
      <c r="C23" s="69" t="s">
        <v>32</v>
      </c>
      <c r="D23" s="70">
        <v>40</v>
      </c>
      <c r="E23" s="69" t="s">
        <v>19</v>
      </c>
      <c r="F23" s="64">
        <v>35000</v>
      </c>
      <c r="G23" s="64">
        <f>D23*F23</f>
        <v>1400000</v>
      </c>
    </row>
    <row r="24" spans="1:7" ht="12.75" customHeight="1" x14ac:dyDescent="0.25">
      <c r="A24" s="4"/>
      <c r="B24" s="68" t="s">
        <v>36</v>
      </c>
      <c r="C24" s="71"/>
      <c r="D24" s="71"/>
      <c r="E24" s="71"/>
      <c r="F24" s="72"/>
      <c r="G24" s="73">
        <f>SUM(G21:G23)</f>
        <v>1680000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37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25</v>
      </c>
      <c r="C27" s="66" t="s">
        <v>26</v>
      </c>
      <c r="D27" s="66" t="s">
        <v>38</v>
      </c>
      <c r="E27" s="74" t="s">
        <v>28</v>
      </c>
      <c r="F27" s="66" t="s">
        <v>29</v>
      </c>
      <c r="G27" s="74" t="s">
        <v>30</v>
      </c>
    </row>
    <row r="28" spans="1:7" ht="12" customHeight="1" x14ac:dyDescent="0.25">
      <c r="A28" s="4"/>
      <c r="B28" s="75" t="s">
        <v>39</v>
      </c>
      <c r="C28" s="76" t="s">
        <v>40</v>
      </c>
      <c r="D28" s="76">
        <v>1</v>
      </c>
      <c r="E28" s="76" t="s">
        <v>41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42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43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25</v>
      </c>
      <c r="C32" s="74" t="s">
        <v>26</v>
      </c>
      <c r="D32" s="74" t="s">
        <v>38</v>
      </c>
      <c r="E32" s="74" t="s">
        <v>28</v>
      </c>
      <c r="F32" s="66" t="s">
        <v>29</v>
      </c>
      <c r="G32" s="74" t="s">
        <v>30</v>
      </c>
    </row>
    <row r="33" spans="1:11" ht="12.75" customHeight="1" x14ac:dyDescent="0.25">
      <c r="A33" s="4"/>
      <c r="B33" s="67" t="s">
        <v>44</v>
      </c>
      <c r="C33" s="69" t="s">
        <v>97</v>
      </c>
      <c r="D33" s="70">
        <v>1</v>
      </c>
      <c r="E33" s="69" t="s">
        <v>45</v>
      </c>
      <c r="F33" s="64">
        <v>75000</v>
      </c>
      <c r="G33" s="64">
        <f t="shared" ref="G33:G38" si="0">(D33*F33)</f>
        <v>75000</v>
      </c>
    </row>
    <row r="34" spans="1:11" ht="12.75" customHeight="1" x14ac:dyDescent="0.25">
      <c r="A34" s="4"/>
      <c r="B34" s="67" t="s">
        <v>46</v>
      </c>
      <c r="C34" s="69" t="s">
        <v>97</v>
      </c>
      <c r="D34" s="70">
        <v>2</v>
      </c>
      <c r="E34" s="69" t="s">
        <v>45</v>
      </c>
      <c r="F34" s="64">
        <v>45000</v>
      </c>
      <c r="G34" s="64">
        <f t="shared" si="0"/>
        <v>90000</v>
      </c>
    </row>
    <row r="35" spans="1:11" ht="12.75" customHeight="1" x14ac:dyDescent="0.25">
      <c r="A35" s="4"/>
      <c r="B35" s="67" t="s">
        <v>47</v>
      </c>
      <c r="C35" s="69" t="s">
        <v>97</v>
      </c>
      <c r="D35" s="70">
        <v>1</v>
      </c>
      <c r="E35" s="69" t="s">
        <v>33</v>
      </c>
      <c r="F35" s="64">
        <v>45000</v>
      </c>
      <c r="G35" s="64">
        <f t="shared" si="0"/>
        <v>45000</v>
      </c>
    </row>
    <row r="36" spans="1:11" ht="12.75" customHeight="1" x14ac:dyDescent="0.25">
      <c r="A36" s="4"/>
      <c r="B36" s="67" t="s">
        <v>99</v>
      </c>
      <c r="C36" s="69" t="s">
        <v>97</v>
      </c>
      <c r="D36" s="70">
        <v>2</v>
      </c>
      <c r="E36" s="69" t="s">
        <v>41</v>
      </c>
      <c r="F36" s="64">
        <v>25000</v>
      </c>
      <c r="G36" s="64">
        <f t="shared" si="0"/>
        <v>50000</v>
      </c>
    </row>
    <row r="37" spans="1:11" ht="12.75" customHeight="1" x14ac:dyDescent="0.25">
      <c r="A37" s="4"/>
      <c r="B37" s="67" t="s">
        <v>98</v>
      </c>
      <c r="C37" s="69" t="s">
        <v>97</v>
      </c>
      <c r="D37" s="70">
        <v>2</v>
      </c>
      <c r="E37" s="69" t="s">
        <v>41</v>
      </c>
      <c r="F37" s="64">
        <v>25000</v>
      </c>
      <c r="G37" s="64">
        <f t="shared" si="0"/>
        <v>50000</v>
      </c>
    </row>
    <row r="38" spans="1:11" ht="15" x14ac:dyDescent="0.25">
      <c r="A38" s="4"/>
      <c r="B38" s="67" t="s">
        <v>48</v>
      </c>
      <c r="C38" s="69" t="s">
        <v>97</v>
      </c>
      <c r="D38" s="70">
        <v>1</v>
      </c>
      <c r="E38" s="69" t="s">
        <v>33</v>
      </c>
      <c r="F38" s="64">
        <v>25000</v>
      </c>
      <c r="G38" s="64">
        <f t="shared" si="0"/>
        <v>25000</v>
      </c>
    </row>
    <row r="39" spans="1:11" ht="12.75" customHeight="1" x14ac:dyDescent="0.25">
      <c r="A39" s="4"/>
      <c r="B39" s="68" t="s">
        <v>49</v>
      </c>
      <c r="C39" s="71"/>
      <c r="D39" s="71"/>
      <c r="E39" s="71"/>
      <c r="F39" s="72"/>
      <c r="G39" s="73">
        <f>SUM(G33:G38)</f>
        <v>335000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50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51</v>
      </c>
      <c r="C42" s="66" t="s">
        <v>52</v>
      </c>
      <c r="D42" s="66" t="s">
        <v>53</v>
      </c>
      <c r="E42" s="66" t="s">
        <v>28</v>
      </c>
      <c r="F42" s="66" t="s">
        <v>29</v>
      </c>
      <c r="G42" s="66" t="s">
        <v>30</v>
      </c>
      <c r="K42" s="2"/>
    </row>
    <row r="43" spans="1:11" ht="12.75" customHeight="1" x14ac:dyDescent="0.25">
      <c r="A43" s="4"/>
      <c r="B43" s="79" t="s">
        <v>54</v>
      </c>
      <c r="C43" s="80" t="s">
        <v>55</v>
      </c>
      <c r="D43" s="81">
        <v>120</v>
      </c>
      <c r="E43" s="80" t="s">
        <v>33</v>
      </c>
      <c r="F43" s="82">
        <v>4000</v>
      </c>
      <c r="G43" s="82">
        <f>(D43*F43)</f>
        <v>480000</v>
      </c>
    </row>
    <row r="44" spans="1:11" ht="12.75" customHeight="1" x14ac:dyDescent="0.25">
      <c r="A44" s="4"/>
      <c r="B44" s="79" t="s">
        <v>56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57</v>
      </c>
      <c r="C45" s="80" t="s">
        <v>55</v>
      </c>
      <c r="D45" s="81">
        <v>300</v>
      </c>
      <c r="E45" s="80" t="s">
        <v>33</v>
      </c>
      <c r="F45" s="82">
        <v>1400</v>
      </c>
      <c r="G45" s="82">
        <f>(D45*F45)</f>
        <v>420000</v>
      </c>
    </row>
    <row r="46" spans="1:11" ht="12.75" customHeight="1" x14ac:dyDescent="0.25">
      <c r="A46" s="4"/>
      <c r="B46" s="79" t="s">
        <v>58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100</v>
      </c>
      <c r="C47" s="80" t="s">
        <v>59</v>
      </c>
      <c r="D47" s="81">
        <v>2</v>
      </c>
      <c r="E47" s="80" t="s">
        <v>60</v>
      </c>
      <c r="F47" s="82">
        <v>32000</v>
      </c>
      <c r="G47" s="82">
        <f>(D47*F47)</f>
        <v>64000</v>
      </c>
    </row>
    <row r="48" spans="1:11" ht="12.75" customHeight="1" x14ac:dyDescent="0.25">
      <c r="A48" s="4"/>
      <c r="B48" s="79" t="s">
        <v>61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101</v>
      </c>
      <c r="C49" s="83" t="s">
        <v>59</v>
      </c>
      <c r="D49" s="83">
        <v>1</v>
      </c>
      <c r="E49" s="83" t="s">
        <v>41</v>
      </c>
      <c r="F49" s="82">
        <v>56000</v>
      </c>
      <c r="G49" s="82">
        <f>D49*F49</f>
        <v>56000</v>
      </c>
    </row>
    <row r="50" spans="1:7" ht="12.75" customHeight="1" x14ac:dyDescent="0.25">
      <c r="A50" s="4"/>
      <c r="B50" s="62" t="s">
        <v>102</v>
      </c>
      <c r="C50" s="80" t="s">
        <v>59</v>
      </c>
      <c r="D50" s="81">
        <v>1</v>
      </c>
      <c r="E50" s="80" t="s">
        <v>60</v>
      </c>
      <c r="F50" s="82">
        <v>15300</v>
      </c>
      <c r="G50" s="82">
        <f>(D50*F50)</f>
        <v>15300</v>
      </c>
    </row>
    <row r="51" spans="1:7" ht="13.5" customHeight="1" x14ac:dyDescent="0.25">
      <c r="A51" s="4"/>
      <c r="B51" s="68" t="s">
        <v>62</v>
      </c>
      <c r="C51" s="71"/>
      <c r="D51" s="71"/>
      <c r="E51" s="71"/>
      <c r="F51" s="72"/>
      <c r="G51" s="73">
        <f>SUM(G43:G50)</f>
        <v>1035300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63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64</v>
      </c>
      <c r="C54" s="66" t="s">
        <v>52</v>
      </c>
      <c r="D54" s="66" t="s">
        <v>53</v>
      </c>
      <c r="E54" s="74" t="s">
        <v>28</v>
      </c>
      <c r="F54" s="66" t="s">
        <v>29</v>
      </c>
      <c r="G54" s="74" t="s">
        <v>30</v>
      </c>
    </row>
    <row r="55" spans="1:7" ht="12.75" customHeight="1" x14ac:dyDescent="0.25">
      <c r="A55" s="4"/>
      <c r="B55" s="67" t="s">
        <v>65</v>
      </c>
      <c r="C55" s="80" t="s">
        <v>66</v>
      </c>
      <c r="D55" s="82">
        <v>360</v>
      </c>
      <c r="E55" s="69" t="s">
        <v>67</v>
      </c>
      <c r="F55" s="82">
        <v>185</v>
      </c>
      <c r="G55" s="82">
        <f>(D55*F55)</f>
        <v>66600</v>
      </c>
    </row>
    <row r="56" spans="1:7" ht="12.75" customHeight="1" x14ac:dyDescent="0.25">
      <c r="A56" s="4"/>
      <c r="B56" s="67" t="s">
        <v>68</v>
      </c>
      <c r="C56" s="80" t="s">
        <v>69</v>
      </c>
      <c r="D56" s="84">
        <v>1</v>
      </c>
      <c r="E56" s="69" t="s">
        <v>67</v>
      </c>
      <c r="F56" s="82">
        <v>4000</v>
      </c>
      <c r="G56" s="82">
        <f>D56*F56</f>
        <v>4000</v>
      </c>
    </row>
    <row r="57" spans="1:7" ht="13.5" customHeight="1" x14ac:dyDescent="0.25">
      <c r="A57" s="4"/>
      <c r="B57" s="68" t="s">
        <v>70</v>
      </c>
      <c r="C57" s="71"/>
      <c r="D57" s="71"/>
      <c r="E57" s="71"/>
      <c r="F57" s="72"/>
      <c r="G57" s="73">
        <f>SUM(G55:G56)</f>
        <v>70600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71</v>
      </c>
      <c r="C59" s="86"/>
      <c r="D59" s="86"/>
      <c r="E59" s="86"/>
      <c r="F59" s="86"/>
      <c r="G59" s="87">
        <f>G24+G29+G39+G51+G57</f>
        <v>3155900</v>
      </c>
    </row>
    <row r="60" spans="1:7" ht="12" customHeight="1" x14ac:dyDescent="0.25">
      <c r="A60" s="4"/>
      <c r="B60" s="88" t="s">
        <v>72</v>
      </c>
      <c r="C60" s="14"/>
      <c r="D60" s="14"/>
      <c r="E60" s="14"/>
      <c r="F60" s="14"/>
      <c r="G60" s="89">
        <f>G59*0.05</f>
        <v>157795</v>
      </c>
    </row>
    <row r="61" spans="1:7" ht="12" customHeight="1" x14ac:dyDescent="0.25">
      <c r="A61" s="4"/>
      <c r="B61" s="90" t="s">
        <v>73</v>
      </c>
      <c r="C61" s="13"/>
      <c r="D61" s="13"/>
      <c r="E61" s="13"/>
      <c r="F61" s="13"/>
      <c r="G61" s="91">
        <f>G60+G59</f>
        <v>3313695</v>
      </c>
    </row>
    <row r="62" spans="1:7" ht="12" customHeight="1" x14ac:dyDescent="0.25">
      <c r="A62" s="4"/>
      <c r="B62" s="88" t="s">
        <v>74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75</v>
      </c>
      <c r="C63" s="93"/>
      <c r="D63" s="93"/>
      <c r="E63" s="93"/>
      <c r="F63" s="93"/>
      <c r="G63" s="94">
        <f>G62-G61</f>
        <v>2086305</v>
      </c>
    </row>
    <row r="64" spans="1:7" ht="12" customHeight="1" x14ac:dyDescent="0.25">
      <c r="A64" s="4"/>
      <c r="B64" s="17" t="s">
        <v>76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77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78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79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80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81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82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83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84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64</v>
      </c>
      <c r="C75" s="41" t="s">
        <v>85</v>
      </c>
      <c r="D75" s="42" t="s">
        <v>86</v>
      </c>
      <c r="E75" s="19"/>
      <c r="F75" s="26"/>
      <c r="G75" s="25"/>
    </row>
    <row r="76" spans="1:7" ht="12" customHeight="1" x14ac:dyDescent="0.25">
      <c r="A76" s="4"/>
      <c r="B76" s="43" t="s">
        <v>87</v>
      </c>
      <c r="C76" s="44">
        <f>G24</f>
        <v>1680000</v>
      </c>
      <c r="D76" s="45">
        <f>(C76/C82)</f>
        <v>0.50698691340029789</v>
      </c>
      <c r="E76" s="19"/>
      <c r="F76" s="26"/>
      <c r="G76" s="25"/>
    </row>
    <row r="77" spans="1:7" ht="12" customHeight="1" x14ac:dyDescent="0.25">
      <c r="A77" s="4"/>
      <c r="B77" s="43" t="s">
        <v>88</v>
      </c>
      <c r="C77" s="46">
        <f>G29</f>
        <v>35000</v>
      </c>
      <c r="D77" s="45">
        <f>C77/C82</f>
        <v>1.0562227362506206E-2</v>
      </c>
      <c r="E77" s="19"/>
      <c r="F77" s="26"/>
      <c r="G77" s="25"/>
    </row>
    <row r="78" spans="1:7" ht="12" customHeight="1" x14ac:dyDescent="0.25">
      <c r="A78" s="4"/>
      <c r="B78" s="43" t="s">
        <v>89</v>
      </c>
      <c r="C78" s="44">
        <f>G39</f>
        <v>335000</v>
      </c>
      <c r="D78" s="45">
        <f>(C78/C82)</f>
        <v>0.10109560475541654</v>
      </c>
      <c r="E78" s="19"/>
      <c r="F78" s="26"/>
      <c r="G78" s="25"/>
    </row>
    <row r="79" spans="1:7" ht="12" customHeight="1" x14ac:dyDescent="0.25">
      <c r="A79" s="4"/>
      <c r="B79" s="43" t="s">
        <v>51</v>
      </c>
      <c r="C79" s="44">
        <f>G51</f>
        <v>1035300</v>
      </c>
      <c r="D79" s="45">
        <f>(C79/C82)</f>
        <v>0.31243068538293356</v>
      </c>
      <c r="E79" s="19"/>
      <c r="F79" s="26"/>
      <c r="G79" s="25"/>
    </row>
    <row r="80" spans="1:7" ht="12" customHeight="1" x14ac:dyDescent="0.25">
      <c r="A80" s="4"/>
      <c r="B80" s="43" t="s">
        <v>90</v>
      </c>
      <c r="C80" s="47">
        <f>G57</f>
        <v>70600</v>
      </c>
      <c r="D80" s="45">
        <f>(C80/C82)</f>
        <v>2.130552147979823E-2</v>
      </c>
      <c r="E80" s="20"/>
      <c r="F80" s="27"/>
      <c r="G80" s="25"/>
    </row>
    <row r="81" spans="1:7" ht="12" customHeight="1" x14ac:dyDescent="0.25">
      <c r="A81" s="4"/>
      <c r="B81" s="43" t="s">
        <v>91</v>
      </c>
      <c r="C81" s="47">
        <f>G60</f>
        <v>157795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92</v>
      </c>
      <c r="C82" s="48">
        <f>SUM(C76:C81)</f>
        <v>3313695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93</v>
      </c>
      <c r="D85" s="50"/>
      <c r="E85" s="50"/>
      <c r="F85" s="27"/>
      <c r="G85" s="25"/>
    </row>
    <row r="86" spans="1:7" ht="12" customHeight="1" x14ac:dyDescent="0.25">
      <c r="A86" s="4"/>
      <c r="B86" s="41" t="s">
        <v>94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95</v>
      </c>
      <c r="C87" s="48">
        <f>(G61/C86)</f>
        <v>12744.98076923077</v>
      </c>
      <c r="D87" s="48">
        <f>(G61/D86)</f>
        <v>9204.7083333333339</v>
      </c>
      <c r="E87" s="54">
        <f>(G61/E86)</f>
        <v>7203.684782608696</v>
      </c>
      <c r="F87" s="28"/>
      <c r="G87" s="29"/>
    </row>
    <row r="88" spans="1:7" ht="15.6" customHeight="1" x14ac:dyDescent="0.25">
      <c r="A88" s="4"/>
      <c r="B88" s="17" t="s">
        <v>96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2023-03-17T18:59:56Z</dcterms:modified>
  <cp:category/>
  <cp:contentStatus/>
</cp:coreProperties>
</file>