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Frejol Granado" sheetId="1" r:id="rId1"/>
  </sheets>
  <calcPr calcId="162913"/>
</workbook>
</file>

<file path=xl/calcChain.xml><?xml version="1.0" encoding="utf-8"?>
<calcChain xmlns="http://schemas.openxmlformats.org/spreadsheetml/2006/main">
  <c r="G56" i="1" l="1"/>
  <c r="G49" i="1"/>
  <c r="G28" i="1"/>
  <c r="G29" i="1" s="1"/>
  <c r="C77" i="1" s="1"/>
  <c r="G35" i="1" l="1"/>
  <c r="G23" i="1"/>
  <c r="G55" i="1" l="1"/>
  <c r="G57" i="1" s="1"/>
  <c r="C80" i="1" s="1"/>
  <c r="G50" i="1"/>
  <c r="G48" i="1"/>
  <c r="G47" i="1"/>
  <c r="G45" i="1"/>
  <c r="G43" i="1"/>
  <c r="G38" i="1"/>
  <c r="G37" i="1"/>
  <c r="G36" i="1"/>
  <c r="G34" i="1"/>
  <c r="G33" i="1"/>
  <c r="G22" i="1"/>
  <c r="G21" i="1"/>
  <c r="G12" i="1"/>
  <c r="G62" i="1" s="1"/>
  <c r="G51" i="1" l="1"/>
  <c r="C79" i="1" s="1"/>
  <c r="G24" i="1"/>
  <c r="C76" i="1" s="1"/>
  <c r="G39" i="1"/>
  <c r="C78" i="1" s="1"/>
  <c r="G59" i="1" l="1"/>
  <c r="G60" i="1" s="1"/>
  <c r="G61" i="1" l="1"/>
  <c r="C81" i="1"/>
  <c r="D87" i="1" l="1"/>
  <c r="G63" i="1"/>
  <c r="C82" i="1"/>
  <c r="E87" i="1"/>
  <c r="C87" i="1"/>
  <c r="D81" i="1" l="1"/>
  <c r="D77" i="1"/>
  <c r="D79" i="1"/>
  <c r="D80" i="1"/>
  <c r="D78" i="1"/>
  <c r="D76" i="1"/>
  <c r="D82" i="1" l="1"/>
</calcChain>
</file>

<file path=xl/sharedStrings.xml><?xml version="1.0" encoding="utf-8"?>
<sst xmlns="http://schemas.openxmlformats.org/spreadsheetml/2006/main" count="149" uniqueCount="106">
  <si>
    <t>RUBRO O CULTIVO</t>
  </si>
  <si>
    <t>FREJOL GRANADO</t>
  </si>
  <si>
    <t>RENDIMIENTO (Sacos Lona/Há.)</t>
  </si>
  <si>
    <t xml:space="preserve"> </t>
  </si>
  <si>
    <t>VARIEDAD</t>
  </si>
  <si>
    <t>RUBI-CIMARRON</t>
  </si>
  <si>
    <t>FECHA ESTIMADA  PRECIO VENTA</t>
  </si>
  <si>
    <t xml:space="preserve">MARZO </t>
  </si>
  <si>
    <t>NIVEL TECNOLÓGICO</t>
  </si>
  <si>
    <t>MEDIO</t>
  </si>
  <si>
    <t>PRECIO ESPERADO (Saco Lona)</t>
  </si>
  <si>
    <t>REGIÓN</t>
  </si>
  <si>
    <t>INGRESO ESPERADO, con IVA ($)</t>
  </si>
  <si>
    <t>AGENCIA DE ÁREA</t>
  </si>
  <si>
    <t>DESTINO PRODUCCION</t>
  </si>
  <si>
    <t>AGROIND. Y CONS REG</t>
  </si>
  <si>
    <t>COMUNA/LOCALIDAD</t>
  </si>
  <si>
    <t>FECHA DE COSECHA</t>
  </si>
  <si>
    <t>DIC-FEB</t>
  </si>
  <si>
    <t>FECHA PRECIO INSUMOS</t>
  </si>
  <si>
    <t>CONTINGENCIA</t>
  </si>
  <si>
    <t>LLUVIA-GRANIZO-SEQUIA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</si>
  <si>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</si>
  <si>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</si>
  <si>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</si>
  <si>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</si>
  <si>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</si>
  <si>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</si>
  <si>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</si>
  <si>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</si>
  <si>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REGUEROS</t>
  </si>
  <si>
    <t>JH</t>
  </si>
  <si>
    <t>OCT-NOV</t>
  </si>
  <si>
    <t xml:space="preserve">RIEGOS </t>
  </si>
  <si>
    <t>COSECHA</t>
  </si>
  <si>
    <t>Subtotal Jornadas Hombre</t>
  </si>
  <si>
    <t>JORNADAS ANIMAL</t>
  </si>
  <si>
    <t>N° Jornadas</t>
  </si>
  <si>
    <t>APORCA</t>
  </si>
  <si>
    <t>JA</t>
  </si>
  <si>
    <t>NOV-DIC</t>
  </si>
  <si>
    <t>Subtotal Jornadas Animal</t>
  </si>
  <si>
    <t>MAQUINARIA</t>
  </si>
  <si>
    <t>ROTURA</t>
  </si>
  <si>
    <t>AGO-SEPT</t>
  </si>
  <si>
    <t>RASTRAJES (2)</t>
  </si>
  <si>
    <t>SIEMBRA A MAQUINA</t>
  </si>
  <si>
    <t>ACEQUIADURA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</si>
  <si>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</si>
  <si>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</si>
  <si>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</si>
  <si>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</si>
  <si>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</si>
  <si>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</si>
  <si>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</si>
  <si>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</si>
  <si>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>SUPERFOSFATO TRIPLE</t>
  </si>
  <si>
    <t>HERBICIDAS</t>
  </si>
  <si>
    <t>LT</t>
  </si>
  <si>
    <t>DICIEMBRE</t>
  </si>
  <si>
    <t>INSECTICIDAS</t>
  </si>
  <si>
    <t>Subtotal Insumos</t>
  </si>
  <si>
    <t>OTROS</t>
  </si>
  <si>
    <t>Item</t>
  </si>
  <si>
    <t>SACO DE LONA</t>
  </si>
  <si>
    <t xml:space="preserve">UN  </t>
  </si>
  <si>
    <t>ENE-FEB</t>
  </si>
  <si>
    <t>HILOS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</si>
  <si>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</si>
  <si>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</si>
  <si>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</si>
  <si>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</si>
  <si>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</si>
  <si>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</si>
  <si>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</si>
  <si>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</si>
  <si>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</si>
  <si>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</si>
  <si>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</si>
  <si>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</si>
  <si>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</si>
  <si>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</si>
  <si>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</si>
  <si>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</si>
  <si>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</si>
  <si>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</si>
  <si>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</si>
  <si>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</si>
  <si>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</si>
  <si>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</si>
  <si>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</si>
  <si>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</si>
  <si>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($/SAC-LON)</t>
  </si>
  <si>
    <t>Rendimiento (Sac-lon/hà)</t>
  </si>
  <si>
    <t>Costo unitario ($/Sac-lon) (*)</t>
  </si>
  <si>
    <t>(*): Este valor representa el valor mìnimo de venta del producto</t>
  </si>
  <si>
    <t>HA</t>
  </si>
  <si>
    <t>APLICACIÓN FITOSANIT (2)</t>
  </si>
  <si>
    <t>APLICACIÓN HERBICIDAS (2)</t>
  </si>
  <si>
    <t>BASAGRAM O SIMILAR</t>
  </si>
  <si>
    <t>ZERO O SIMILAR</t>
  </si>
  <si>
    <t>LORBAN O SIMILAR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</si>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</sst>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</numFmts>
  <fonts count="19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2" fillId="2" borderId="10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5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2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18" fillId="2" borderId="1" xfId="0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2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2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2" fillId="2" borderId="9" xfId="0" applyFont="1" applyFill="1" applyBorder="1"/>
    <xf numFmtId="0" fontId="15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41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1" fontId="13" fillId="7" borderId="10" xfId="1" applyFont="1" applyFill="1" applyBorder="1" applyAlignment="1">
      <alignment horizontal="right" vertical="center"/>
    </xf>
    <xf numFmtId="165" fontId="13" fillId="7" borderId="10" xfId="0" applyNumberFormat="1" applyFont="1" applyFill="1" applyBorder="1" applyAlignment="1">
      <alignment horizontal="right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/>
    <xf numFmtId="166" fontId="2" fillId="2" borderId="10" xfId="0" applyNumberFormat="1" applyFont="1" applyFill="1" applyBorder="1"/>
    <xf numFmtId="49" fontId="2" fillId="2" borderId="10" xfId="0" applyNumberFormat="1" applyFont="1" applyFill="1" applyBorder="1"/>
    <xf numFmtId="0" fontId="2" fillId="2" borderId="10" xfId="0" applyFont="1" applyFill="1" applyBorder="1"/>
    <xf numFmtId="3" fontId="2" fillId="2" borderId="10" xfId="0" applyNumberFormat="1" applyFont="1" applyFill="1" applyBorder="1" applyAlignment="1">
      <alignment horizontal="right" wrapText="1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1" fontId="2" fillId="2" borderId="10" xfId="1" applyFont="1" applyFill="1" applyBorder="1" applyAlignment="1">
      <alignment vertical="center"/>
    </xf>
    <xf numFmtId="41" fontId="8" fillId="3" borderId="10" xfId="1" applyFont="1" applyFill="1" applyBorder="1" applyAlignment="1">
      <alignment vertical="center"/>
    </xf>
    <xf numFmtId="49" fontId="4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167" fontId="2" fillId="2" borderId="10" xfId="0" applyNumberFormat="1" applyFont="1" applyFill="1" applyBorder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4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4" fontId="8" fillId="5" borderId="18" xfId="0" applyNumberFormat="1" applyFont="1" applyFill="1" applyBorder="1" applyAlignment="1">
      <alignment vertical="center"/>
    </xf>
    <xf numFmtId="166" fontId="0" fillId="0" borderId="1" xfId="0" applyNumberFormat="1" applyBorder="1"/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6</xdr:col>
      <xdr:colOff>767954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048" y="193074"/>
          <a:ext cx="5457568" cy="1190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160" zoomScaleNormal="160" workbookViewId="0">
      <selection activeCell="I15" sqref="I15"/>
    </sheetView>
  </sheetViews>
  <sheetFormatPr baseColWidth="10" defaultColWidth="10.85546875" defaultRowHeight="11.25" customHeight="1" x14ac:dyDescent="0.25"/>
  <cols>
    <col min="1" max="1" width="10.7109375" style="2" customWidth="1"/>
    <col min="2" max="2" width="17.5703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9" width="10.85546875" style="2" customWidth="1"/>
    <col min="10" max="255" width="10.85546875" style="1" customWidth="1"/>
  </cols>
  <sheetData>
    <row r="1" spans="1:8" ht="15" customHeight="1" x14ac:dyDescent="0.25">
      <c r="A1" s="4"/>
      <c r="B1" s="4"/>
      <c r="C1" s="4"/>
      <c r="D1" s="4"/>
      <c r="E1" s="4"/>
      <c r="F1" s="4"/>
      <c r="G1" s="4"/>
    </row>
    <row r="2" spans="1:8" ht="15" customHeight="1" x14ac:dyDescent="0.25">
      <c r="A2" s="4"/>
      <c r="B2" s="4"/>
      <c r="C2" s="4"/>
      <c r="D2" s="4"/>
      <c r="E2" s="4"/>
      <c r="F2" s="4"/>
      <c r="G2" s="4"/>
    </row>
    <row r="3" spans="1:8" ht="15" customHeight="1" x14ac:dyDescent="0.25">
      <c r="A3" s="4"/>
      <c r="B3" s="4"/>
      <c r="C3" s="4"/>
      <c r="D3" s="4"/>
      <c r="E3" s="4"/>
      <c r="F3" s="4"/>
      <c r="G3" s="4"/>
    </row>
    <row r="4" spans="1:8" ht="15" customHeight="1" x14ac:dyDescent="0.25">
      <c r="A4" s="4"/>
      <c r="B4" s="4"/>
      <c r="C4" s="4"/>
      <c r="D4" s="4"/>
      <c r="E4" s="4"/>
      <c r="F4" s="4"/>
      <c r="G4" s="4"/>
    </row>
    <row r="5" spans="1:8" ht="15" customHeight="1" x14ac:dyDescent="0.25">
      <c r="A5" s="4"/>
      <c r="B5" s="4"/>
      <c r="C5" s="4"/>
      <c r="D5" s="4"/>
      <c r="E5" s="4"/>
      <c r="F5" s="4"/>
      <c r="G5" s="4"/>
    </row>
    <row r="6" spans="1:8" ht="15" customHeight="1" x14ac:dyDescent="0.25">
      <c r="A6" s="4"/>
      <c r="B6" s="4"/>
      <c r="C6" s="4"/>
      <c r="D6" s="4"/>
      <c r="E6" s="4"/>
      <c r="F6" s="4"/>
      <c r="G6" s="4"/>
    </row>
    <row r="7" spans="1:8" ht="15" customHeight="1" x14ac:dyDescent="0.25">
      <c r="A7" s="4"/>
      <c r="B7" s="4"/>
      <c r="C7" s="4"/>
      <c r="D7" s="4"/>
      <c r="E7" s="4"/>
      <c r="F7" s="4"/>
      <c r="G7" s="4"/>
    </row>
    <row r="8" spans="1:8" ht="15" customHeight="1" x14ac:dyDescent="0.25">
      <c r="A8" s="4"/>
      <c r="B8" s="4"/>
      <c r="C8" s="5"/>
      <c r="D8" s="4"/>
      <c r="E8" s="4"/>
      <c r="F8" s="4"/>
      <c r="G8" s="4"/>
    </row>
    <row r="9" spans="1:8" ht="12" customHeight="1" x14ac:dyDescent="0.25">
      <c r="A9" s="4"/>
      <c r="B9" s="55" t="s">
        <v>0</v>
      </c>
      <c r="C9" s="56" t="s">
        <v>1</v>
      </c>
      <c r="D9" s="6"/>
      <c r="E9" s="100" t="s">
        <v>2</v>
      </c>
      <c r="F9" s="101"/>
      <c r="G9" s="60">
        <v>360</v>
      </c>
      <c r="H9" s="30" t="s">
        <v>3</v>
      </c>
    </row>
    <row r="10" spans="1:8" ht="15" x14ac:dyDescent="0.25">
      <c r="A10" s="4"/>
      <c r="B10" s="3" t="s">
        <v>4</v>
      </c>
      <c r="C10" s="57" t="s">
        <v>5</v>
      </c>
      <c r="D10" s="7"/>
      <c r="E10" s="98" t="s">
        <v>6</v>
      </c>
      <c r="F10" s="99"/>
      <c r="G10" s="58" t="s">
        <v>7</v>
      </c>
    </row>
    <row r="11" spans="1:8" ht="15" x14ac:dyDescent="0.25">
      <c r="A11" s="4"/>
      <c r="B11" s="3" t="s">
        <v>8</v>
      </c>
      <c r="C11" s="58" t="s">
        <v>9</v>
      </c>
      <c r="D11" s="7"/>
      <c r="E11" s="98" t="s">
        <v>10</v>
      </c>
      <c r="F11" s="99"/>
      <c r="G11" s="61">
        <v>15000</v>
      </c>
      <c r="H11" s="95"/>
    </row>
    <row r="12" spans="1:8" ht="11.25" customHeight="1" x14ac:dyDescent="0.25">
      <c r="A12" s="4"/>
      <c r="B12" s="3" t="s">
        <v>11</v>
      </c>
      <c r="C12" s="59" t="s">
        <v>102</v>
      </c>
      <c r="D12" s="7"/>
      <c r="E12" s="62" t="s">
        <v>12</v>
      </c>
      <c r="F12" s="63"/>
      <c r="G12" s="64">
        <f>(G9*G11)</f>
        <v>5400000</v>
      </c>
    </row>
    <row r="13" spans="1:8" ht="23.25" customHeight="1" x14ac:dyDescent="0.25">
      <c r="A13" s="4"/>
      <c r="B13" s="3" t="s">
        <v>13</v>
      </c>
      <c r="C13" s="59" t="s">
        <v>103</v>
      </c>
      <c r="D13" s="7"/>
      <c r="E13" s="98" t="s">
        <v>14</v>
      </c>
      <c r="F13" s="99"/>
      <c r="G13" s="59" t="s">
        <v>15</v>
      </c>
    </row>
    <row r="14" spans="1:8" ht="24.75" customHeight="1" x14ac:dyDescent="0.25">
      <c r="A14" s="4"/>
      <c r="B14" s="3" t="s">
        <v>16</v>
      </c>
      <c r="C14" s="59" t="s">
        <v>104</v>
      </c>
      <c r="D14" s="7"/>
      <c r="E14" s="98" t="s">
        <v>17</v>
      </c>
      <c r="F14" s="99"/>
      <c r="G14" s="58" t="s">
        <v>18</v>
      </c>
    </row>
    <row r="15" spans="1:8" ht="17.25" customHeight="1" x14ac:dyDescent="0.25">
      <c r="A15" s="4"/>
      <c r="B15" s="3" t="s">
        <v>19</v>
      </c>
      <c r="C15" s="58" t="s">
        <v>105</v>
      </c>
      <c r="D15" s="7"/>
      <c r="E15" s="102" t="s">
        <v>20</v>
      </c>
      <c r="F15" s="103"/>
      <c r="G15" s="59" t="s">
        <v>21</v>
      </c>
    </row>
    <row r="16" spans="1:8" ht="12" customHeight="1" x14ac:dyDescent="0.25">
      <c r="A16" s="4"/>
      <c r="B16" s="21"/>
      <c r="C16" s="22"/>
      <c r="D16" s="7"/>
      <c r="E16" s="7"/>
      <c r="F16" s="7"/>
      <c r="G16" s="23"/>
    </row>
    <row r="17" spans="1:7" ht="12" customHeight="1" x14ac:dyDescent="0.25">
      <c r="A17" s="4"/>
      <c r="B17" s="104" t="s">
        <v>22</v>
      </c>
      <c r="C17" s="105"/>
      <c r="D17" s="105"/>
      <c r="E17" s="105"/>
      <c r="F17" s="105"/>
      <c r="G17" s="105"/>
    </row>
    <row r="18" spans="1:7" ht="12" customHeight="1" x14ac:dyDescent="0.25">
      <c r="A18" s="4"/>
      <c r="B18" s="6"/>
      <c r="C18" s="9"/>
      <c r="D18" s="9"/>
      <c r="E18" s="9"/>
      <c r="F18" s="6"/>
      <c r="G18" s="6"/>
    </row>
    <row r="19" spans="1:7" ht="12" customHeight="1" x14ac:dyDescent="0.25">
      <c r="A19" s="4"/>
      <c r="B19" s="65" t="s">
        <v>23</v>
      </c>
      <c r="C19" s="10"/>
      <c r="D19" s="10"/>
      <c r="E19" s="10"/>
      <c r="F19" s="10"/>
      <c r="G19" s="10"/>
    </row>
    <row r="20" spans="1:7" ht="24" customHeight="1" x14ac:dyDescent="0.25">
      <c r="A20" s="4"/>
      <c r="B20" s="66" t="s">
        <v>24</v>
      </c>
      <c r="C20" s="66" t="s">
        <v>25</v>
      </c>
      <c r="D20" s="66" t="s">
        <v>26</v>
      </c>
      <c r="E20" s="66" t="s">
        <v>27</v>
      </c>
      <c r="F20" s="66" t="s">
        <v>28</v>
      </c>
      <c r="G20" s="66" t="s">
        <v>29</v>
      </c>
    </row>
    <row r="21" spans="1:7" ht="12.75" customHeight="1" x14ac:dyDescent="0.25">
      <c r="A21" s="4"/>
      <c r="B21" s="67" t="s">
        <v>30</v>
      </c>
      <c r="C21" s="69" t="s">
        <v>31</v>
      </c>
      <c r="D21" s="70">
        <v>2</v>
      </c>
      <c r="E21" s="69" t="s">
        <v>32</v>
      </c>
      <c r="F21" s="64">
        <v>35000</v>
      </c>
      <c r="G21" s="64">
        <f>(D21*F21)</f>
        <v>70000</v>
      </c>
    </row>
    <row r="22" spans="1:7" ht="12.75" customHeight="1" x14ac:dyDescent="0.25">
      <c r="A22" s="4"/>
      <c r="B22" s="67" t="s">
        <v>33</v>
      </c>
      <c r="C22" s="69" t="s">
        <v>31</v>
      </c>
      <c r="D22" s="70">
        <v>6</v>
      </c>
      <c r="E22" s="69" t="s">
        <v>32</v>
      </c>
      <c r="F22" s="64">
        <v>35000</v>
      </c>
      <c r="G22" s="64">
        <f>(D22*F22)</f>
        <v>210000</v>
      </c>
    </row>
    <row r="23" spans="1:7" ht="13.5" customHeight="1" x14ac:dyDescent="0.25">
      <c r="A23" s="4"/>
      <c r="B23" s="67" t="s">
        <v>34</v>
      </c>
      <c r="C23" s="69" t="s">
        <v>31</v>
      </c>
      <c r="D23" s="70">
        <v>40</v>
      </c>
      <c r="E23" s="69" t="s">
        <v>18</v>
      </c>
      <c r="F23" s="64">
        <v>35000</v>
      </c>
      <c r="G23" s="64">
        <f>D23*F23</f>
        <v>1400000</v>
      </c>
    </row>
    <row r="24" spans="1:7" ht="12.75" customHeight="1" x14ac:dyDescent="0.25">
      <c r="A24" s="4"/>
      <c r="B24" s="68" t="s">
        <v>35</v>
      </c>
      <c r="C24" s="71"/>
      <c r="D24" s="71"/>
      <c r="E24" s="71"/>
      <c r="F24" s="72"/>
      <c r="G24" s="73">
        <f>SUM(G21:G23)</f>
        <v>1680000</v>
      </c>
    </row>
    <row r="25" spans="1:7" ht="12" customHeight="1" x14ac:dyDescent="0.25">
      <c r="A25" s="4"/>
      <c r="B25" s="6"/>
      <c r="C25" s="6"/>
      <c r="D25" s="6"/>
      <c r="E25" s="6"/>
      <c r="F25" s="8"/>
      <c r="G25" s="8"/>
    </row>
    <row r="26" spans="1:7" ht="12" customHeight="1" x14ac:dyDescent="0.25">
      <c r="A26" s="4"/>
      <c r="B26" s="65" t="s">
        <v>36</v>
      </c>
      <c r="C26" s="11"/>
      <c r="D26" s="11"/>
      <c r="E26" s="11"/>
      <c r="F26" s="10"/>
      <c r="G26" s="10"/>
    </row>
    <row r="27" spans="1:7" ht="24" customHeight="1" x14ac:dyDescent="0.25">
      <c r="A27" s="4"/>
      <c r="B27" s="74" t="s">
        <v>24</v>
      </c>
      <c r="C27" s="66" t="s">
        <v>25</v>
      </c>
      <c r="D27" s="66" t="s">
        <v>37</v>
      </c>
      <c r="E27" s="74" t="s">
        <v>27</v>
      </c>
      <c r="F27" s="66" t="s">
        <v>28</v>
      </c>
      <c r="G27" s="74" t="s">
        <v>29</v>
      </c>
    </row>
    <row r="28" spans="1:7" ht="12" customHeight="1" x14ac:dyDescent="0.25">
      <c r="A28" s="4"/>
      <c r="B28" s="75" t="s">
        <v>38</v>
      </c>
      <c r="C28" s="76" t="s">
        <v>39</v>
      </c>
      <c r="D28" s="76">
        <v>1</v>
      </c>
      <c r="E28" s="76" t="s">
        <v>40</v>
      </c>
      <c r="F28" s="77">
        <v>35000</v>
      </c>
      <c r="G28" s="77">
        <f>D28*F28</f>
        <v>35000</v>
      </c>
    </row>
    <row r="29" spans="1:7" ht="12" customHeight="1" x14ac:dyDescent="0.25">
      <c r="A29" s="4"/>
      <c r="B29" s="68" t="s">
        <v>41</v>
      </c>
      <c r="C29" s="71"/>
      <c r="D29" s="71"/>
      <c r="E29" s="71"/>
      <c r="F29" s="72"/>
      <c r="G29" s="78">
        <f>G28</f>
        <v>35000</v>
      </c>
    </row>
    <row r="30" spans="1:7" ht="12" customHeight="1" x14ac:dyDescent="0.25">
      <c r="A30" s="4"/>
      <c r="B30" s="6"/>
      <c r="C30" s="6"/>
      <c r="D30" s="6"/>
      <c r="E30" s="6"/>
      <c r="F30" s="8"/>
      <c r="G30" s="8"/>
    </row>
    <row r="31" spans="1:7" ht="12" customHeight="1" x14ac:dyDescent="0.25">
      <c r="A31" s="4"/>
      <c r="B31" s="65" t="s">
        <v>42</v>
      </c>
      <c r="C31" s="11"/>
      <c r="D31" s="11"/>
      <c r="E31" s="11"/>
      <c r="F31" s="10"/>
      <c r="G31" s="10"/>
    </row>
    <row r="32" spans="1:7" ht="24" customHeight="1" x14ac:dyDescent="0.25">
      <c r="A32" s="4"/>
      <c r="B32" s="74" t="s">
        <v>24</v>
      </c>
      <c r="C32" s="74" t="s">
        <v>25</v>
      </c>
      <c r="D32" s="74" t="s">
        <v>37</v>
      </c>
      <c r="E32" s="74" t="s">
        <v>27</v>
      </c>
      <c r="F32" s="66" t="s">
        <v>28</v>
      </c>
      <c r="G32" s="74" t="s">
        <v>29</v>
      </c>
    </row>
    <row r="33" spans="1:11" ht="12.75" customHeight="1" x14ac:dyDescent="0.25">
      <c r="A33" s="4"/>
      <c r="B33" s="67" t="s">
        <v>43</v>
      </c>
      <c r="C33" s="69" t="s">
        <v>96</v>
      </c>
      <c r="D33" s="70">
        <v>1</v>
      </c>
      <c r="E33" s="69" t="s">
        <v>44</v>
      </c>
      <c r="F33" s="64">
        <v>75000</v>
      </c>
      <c r="G33" s="64">
        <f t="shared" ref="G33:G38" si="0">(D33*F33)</f>
        <v>75000</v>
      </c>
    </row>
    <row r="34" spans="1:11" ht="12.75" customHeight="1" x14ac:dyDescent="0.25">
      <c r="A34" s="4"/>
      <c r="B34" s="67" t="s">
        <v>45</v>
      </c>
      <c r="C34" s="69" t="s">
        <v>96</v>
      </c>
      <c r="D34" s="70">
        <v>2</v>
      </c>
      <c r="E34" s="69" t="s">
        <v>44</v>
      </c>
      <c r="F34" s="64">
        <v>45000</v>
      </c>
      <c r="G34" s="64">
        <f t="shared" si="0"/>
        <v>90000</v>
      </c>
    </row>
    <row r="35" spans="1:11" ht="12.75" customHeight="1" x14ac:dyDescent="0.25">
      <c r="A35" s="4"/>
      <c r="B35" s="67" t="s">
        <v>46</v>
      </c>
      <c r="C35" s="69" t="s">
        <v>96</v>
      </c>
      <c r="D35" s="70">
        <v>1</v>
      </c>
      <c r="E35" s="69" t="s">
        <v>32</v>
      </c>
      <c r="F35" s="64">
        <v>45000</v>
      </c>
      <c r="G35" s="64">
        <f t="shared" si="0"/>
        <v>45000</v>
      </c>
    </row>
    <row r="36" spans="1:11" ht="12.75" customHeight="1" x14ac:dyDescent="0.25">
      <c r="A36" s="4"/>
      <c r="B36" s="67" t="s">
        <v>98</v>
      </c>
      <c r="C36" s="69" t="s">
        <v>96</v>
      </c>
      <c r="D36" s="70">
        <v>2</v>
      </c>
      <c r="E36" s="69" t="s">
        <v>40</v>
      </c>
      <c r="F36" s="64">
        <v>25000</v>
      </c>
      <c r="G36" s="64">
        <f t="shared" si="0"/>
        <v>50000</v>
      </c>
    </row>
    <row r="37" spans="1:11" ht="12.75" customHeight="1" x14ac:dyDescent="0.25">
      <c r="A37" s="4"/>
      <c r="B37" s="67" t="s">
        <v>97</v>
      </c>
      <c r="C37" s="69" t="s">
        <v>96</v>
      </c>
      <c r="D37" s="70">
        <v>2</v>
      </c>
      <c r="E37" s="69" t="s">
        <v>40</v>
      </c>
      <c r="F37" s="64">
        <v>25000</v>
      </c>
      <c r="G37" s="64">
        <f t="shared" si="0"/>
        <v>50000</v>
      </c>
    </row>
    <row r="38" spans="1:11" ht="15" x14ac:dyDescent="0.25">
      <c r="A38" s="4"/>
      <c r="B38" s="67" t="s">
        <v>47</v>
      </c>
      <c r="C38" s="69" t="s">
        <v>96</v>
      </c>
      <c r="D38" s="70">
        <v>1</v>
      </c>
      <c r="E38" s="69" t="s">
        <v>32</v>
      </c>
      <c r="F38" s="64">
        <v>25000</v>
      </c>
      <c r="G38" s="64">
        <f t="shared" si="0"/>
        <v>25000</v>
      </c>
    </row>
    <row r="39" spans="1:11" ht="12.75" customHeight="1" x14ac:dyDescent="0.25">
      <c r="A39" s="4"/>
      <c r="B39" s="68" t="s">
        <v>48</v>
      </c>
      <c r="C39" s="71"/>
      <c r="D39" s="71"/>
      <c r="E39" s="71"/>
      <c r="F39" s="72"/>
      <c r="G39" s="73">
        <f>SUM(G33:G38)</f>
        <v>335000</v>
      </c>
    </row>
    <row r="40" spans="1:11" ht="12" customHeight="1" x14ac:dyDescent="0.25">
      <c r="A40" s="4"/>
      <c r="B40" s="6"/>
      <c r="C40" s="6"/>
      <c r="D40" s="6"/>
      <c r="E40" s="6"/>
      <c r="F40" s="8"/>
      <c r="G40" s="8"/>
    </row>
    <row r="41" spans="1:11" ht="12" customHeight="1" x14ac:dyDescent="0.25">
      <c r="A41" s="4"/>
      <c r="B41" s="65" t="s">
        <v>49</v>
      </c>
      <c r="C41" s="11"/>
      <c r="D41" s="11"/>
      <c r="E41" s="11"/>
      <c r="F41" s="10"/>
      <c r="G41" s="10"/>
    </row>
    <row r="42" spans="1:11" ht="24" customHeight="1" x14ac:dyDescent="0.25">
      <c r="A42" s="4"/>
      <c r="B42" s="66" t="s">
        <v>50</v>
      </c>
      <c r="C42" s="66" t="s">
        <v>51</v>
      </c>
      <c r="D42" s="66" t="s">
        <v>52</v>
      </c>
      <c r="E42" s="66" t="s">
        <v>27</v>
      </c>
      <c r="F42" s="66" t="s">
        <v>28</v>
      </c>
      <c r="G42" s="66" t="s">
        <v>29</v>
      </c>
      <c r="K42" s="2"/>
    </row>
    <row r="43" spans="1:11" ht="12.75" customHeight="1" x14ac:dyDescent="0.25">
      <c r="A43" s="4"/>
      <c r="B43" s="79" t="s">
        <v>53</v>
      </c>
      <c r="C43" s="80" t="s">
        <v>54</v>
      </c>
      <c r="D43" s="81">
        <v>120</v>
      </c>
      <c r="E43" s="80" t="s">
        <v>32</v>
      </c>
      <c r="F43" s="82">
        <v>4000</v>
      </c>
      <c r="G43" s="82">
        <f>(D43*F43)</f>
        <v>480000</v>
      </c>
    </row>
    <row r="44" spans="1:11" ht="12.75" customHeight="1" x14ac:dyDescent="0.25">
      <c r="A44" s="4"/>
      <c r="B44" s="79" t="s">
        <v>55</v>
      </c>
      <c r="C44" s="83"/>
      <c r="D44" s="83"/>
      <c r="E44" s="83"/>
      <c r="F44" s="82"/>
      <c r="G44" s="82"/>
    </row>
    <row r="45" spans="1:11" ht="12.75" customHeight="1" x14ac:dyDescent="0.25">
      <c r="A45" s="4"/>
      <c r="B45" s="62" t="s">
        <v>56</v>
      </c>
      <c r="C45" s="80" t="s">
        <v>54</v>
      </c>
      <c r="D45" s="81">
        <v>300</v>
      </c>
      <c r="E45" s="80" t="s">
        <v>32</v>
      </c>
      <c r="F45" s="82">
        <v>1400</v>
      </c>
      <c r="G45" s="82">
        <f>(D45*F45)</f>
        <v>420000</v>
      </c>
    </row>
    <row r="46" spans="1:11" ht="12.75" customHeight="1" x14ac:dyDescent="0.25">
      <c r="A46" s="4"/>
      <c r="B46" s="79" t="s">
        <v>57</v>
      </c>
      <c r="C46" s="83"/>
      <c r="D46" s="83"/>
      <c r="E46" s="83"/>
      <c r="F46" s="82"/>
      <c r="G46" s="82"/>
    </row>
    <row r="47" spans="1:11" ht="12.75" customHeight="1" x14ac:dyDescent="0.25">
      <c r="A47" s="4"/>
      <c r="B47" s="62" t="s">
        <v>99</v>
      </c>
      <c r="C47" s="80" t="s">
        <v>58</v>
      </c>
      <c r="D47" s="81">
        <v>2</v>
      </c>
      <c r="E47" s="80" t="s">
        <v>59</v>
      </c>
      <c r="F47" s="82">
        <v>32000</v>
      </c>
      <c r="G47" s="82">
        <f>(D47*F47)</f>
        <v>64000</v>
      </c>
    </row>
    <row r="48" spans="1:11" ht="12.75" customHeight="1" x14ac:dyDescent="0.25">
      <c r="A48" s="4"/>
      <c r="B48" s="79" t="s">
        <v>60</v>
      </c>
      <c r="C48" s="80"/>
      <c r="D48" s="81"/>
      <c r="E48" s="80"/>
      <c r="F48" s="82"/>
      <c r="G48" s="82">
        <f>(D48*F48)</f>
        <v>0</v>
      </c>
    </row>
    <row r="49" spans="1:7" ht="12.75" customHeight="1" x14ac:dyDescent="0.25">
      <c r="A49" s="4"/>
      <c r="B49" s="62" t="s">
        <v>100</v>
      </c>
      <c r="C49" s="83" t="s">
        <v>58</v>
      </c>
      <c r="D49" s="83">
        <v>1</v>
      </c>
      <c r="E49" s="83" t="s">
        <v>40</v>
      </c>
      <c r="F49" s="82">
        <v>56000</v>
      </c>
      <c r="G49" s="82">
        <f>D49*F49</f>
        <v>56000</v>
      </c>
    </row>
    <row r="50" spans="1:7" ht="12.75" customHeight="1" x14ac:dyDescent="0.25">
      <c r="A50" s="4"/>
      <c r="B50" s="62" t="s">
        <v>101</v>
      </c>
      <c r="C50" s="80" t="s">
        <v>58</v>
      </c>
      <c r="D50" s="81">
        <v>1</v>
      </c>
      <c r="E50" s="80" t="s">
        <v>59</v>
      </c>
      <c r="F50" s="82">
        <v>15300</v>
      </c>
      <c r="G50" s="82">
        <f>(D50*F50)</f>
        <v>15300</v>
      </c>
    </row>
    <row r="51" spans="1:7" ht="13.5" customHeight="1" x14ac:dyDescent="0.25">
      <c r="A51" s="4"/>
      <c r="B51" s="68" t="s">
        <v>61</v>
      </c>
      <c r="C51" s="71"/>
      <c r="D51" s="71"/>
      <c r="E51" s="71"/>
      <c r="F51" s="72"/>
      <c r="G51" s="73">
        <f>SUM(G43:G50)</f>
        <v>1035300</v>
      </c>
    </row>
    <row r="52" spans="1:7" ht="12" customHeight="1" x14ac:dyDescent="0.25">
      <c r="A52" s="4"/>
      <c r="B52" s="6"/>
      <c r="C52" s="6"/>
      <c r="D52" s="6"/>
      <c r="E52" s="12"/>
      <c r="F52" s="8"/>
      <c r="G52" s="8"/>
    </row>
    <row r="53" spans="1:7" ht="12" customHeight="1" x14ac:dyDescent="0.25">
      <c r="A53" s="4"/>
      <c r="B53" s="65" t="s">
        <v>62</v>
      </c>
      <c r="C53" s="11"/>
      <c r="D53" s="11"/>
      <c r="E53" s="11"/>
      <c r="F53" s="10"/>
      <c r="G53" s="10"/>
    </row>
    <row r="54" spans="1:7" ht="24" customHeight="1" x14ac:dyDescent="0.25">
      <c r="A54" s="4"/>
      <c r="B54" s="74" t="s">
        <v>63</v>
      </c>
      <c r="C54" s="66" t="s">
        <v>51</v>
      </c>
      <c r="D54" s="66" t="s">
        <v>52</v>
      </c>
      <c r="E54" s="74" t="s">
        <v>27</v>
      </c>
      <c r="F54" s="66" t="s">
        <v>28</v>
      </c>
      <c r="G54" s="74" t="s">
        <v>29</v>
      </c>
    </row>
    <row r="55" spans="1:7" ht="12.75" customHeight="1" x14ac:dyDescent="0.25">
      <c r="A55" s="4"/>
      <c r="B55" s="67" t="s">
        <v>64</v>
      </c>
      <c r="C55" s="80" t="s">
        <v>65</v>
      </c>
      <c r="D55" s="82">
        <v>360</v>
      </c>
      <c r="E55" s="69" t="s">
        <v>66</v>
      </c>
      <c r="F55" s="82">
        <v>185</v>
      </c>
      <c r="G55" s="82">
        <f>(D55*F55)</f>
        <v>66600</v>
      </c>
    </row>
    <row r="56" spans="1:7" ht="12.75" customHeight="1" x14ac:dyDescent="0.25">
      <c r="A56" s="4"/>
      <c r="B56" s="67" t="s">
        <v>67</v>
      </c>
      <c r="C56" s="80" t="s">
        <v>68</v>
      </c>
      <c r="D56" s="84">
        <v>1</v>
      </c>
      <c r="E56" s="69" t="s">
        <v>66</v>
      </c>
      <c r="F56" s="82">
        <v>4000</v>
      </c>
      <c r="G56" s="82">
        <f>D56*F56</f>
        <v>4000</v>
      </c>
    </row>
    <row r="57" spans="1:7" ht="13.5" customHeight="1" x14ac:dyDescent="0.25">
      <c r="A57" s="4"/>
      <c r="B57" s="68" t="s">
        <v>69</v>
      </c>
      <c r="C57" s="71"/>
      <c r="D57" s="71"/>
      <c r="E57" s="71"/>
      <c r="F57" s="72"/>
      <c r="G57" s="73">
        <f>SUM(G55:G56)</f>
        <v>70600</v>
      </c>
    </row>
    <row r="58" spans="1:7" ht="12" customHeight="1" x14ac:dyDescent="0.25">
      <c r="A58" s="4"/>
      <c r="B58" s="6"/>
      <c r="C58" s="6"/>
      <c r="D58" s="6"/>
      <c r="E58" s="6"/>
      <c r="F58" s="8"/>
      <c r="G58" s="8"/>
    </row>
    <row r="59" spans="1:7" ht="12" customHeight="1" x14ac:dyDescent="0.25">
      <c r="A59" s="4"/>
      <c r="B59" s="85" t="s">
        <v>70</v>
      </c>
      <c r="C59" s="86"/>
      <c r="D59" s="86"/>
      <c r="E59" s="86"/>
      <c r="F59" s="86"/>
      <c r="G59" s="87">
        <f>G24+G29+G39+G51+G57</f>
        <v>3155900</v>
      </c>
    </row>
    <row r="60" spans="1:7" ht="12" customHeight="1" x14ac:dyDescent="0.25">
      <c r="A60" s="4"/>
      <c r="B60" s="88" t="s">
        <v>71</v>
      </c>
      <c r="C60" s="14"/>
      <c r="D60" s="14"/>
      <c r="E60" s="14"/>
      <c r="F60" s="14"/>
      <c r="G60" s="89">
        <f>G59*0.05</f>
        <v>157795</v>
      </c>
    </row>
    <row r="61" spans="1:7" ht="12" customHeight="1" x14ac:dyDescent="0.25">
      <c r="A61" s="4"/>
      <c r="B61" s="90" t="s">
        <v>72</v>
      </c>
      <c r="C61" s="13"/>
      <c r="D61" s="13"/>
      <c r="E61" s="13"/>
      <c r="F61" s="13"/>
      <c r="G61" s="91">
        <f>G60+G59</f>
        <v>3313695</v>
      </c>
    </row>
    <row r="62" spans="1:7" ht="12" customHeight="1" x14ac:dyDescent="0.25">
      <c r="A62" s="4"/>
      <c r="B62" s="88" t="s">
        <v>73</v>
      </c>
      <c r="C62" s="14"/>
      <c r="D62" s="14"/>
      <c r="E62" s="14"/>
      <c r="F62" s="14"/>
      <c r="G62" s="89">
        <f>G12</f>
        <v>5400000</v>
      </c>
    </row>
    <row r="63" spans="1:7" ht="12" customHeight="1" x14ac:dyDescent="0.25">
      <c r="A63" s="4"/>
      <c r="B63" s="92" t="s">
        <v>74</v>
      </c>
      <c r="C63" s="93"/>
      <c r="D63" s="93"/>
      <c r="E63" s="93"/>
      <c r="F63" s="93"/>
      <c r="G63" s="94">
        <f>G62-G61</f>
        <v>2086305</v>
      </c>
    </row>
    <row r="64" spans="1:7" ht="12" customHeight="1" x14ac:dyDescent="0.25">
      <c r="A64" s="4"/>
      <c r="B64" s="17" t="s">
        <v>75</v>
      </c>
      <c r="C64" s="15"/>
      <c r="D64" s="15"/>
      <c r="E64" s="15"/>
      <c r="F64" s="24"/>
      <c r="G64" s="25"/>
    </row>
    <row r="65" spans="1:7" ht="12.75" customHeight="1" thickBot="1" x14ac:dyDescent="0.3">
      <c r="A65" s="4"/>
      <c r="B65" s="18"/>
      <c r="C65" s="15"/>
      <c r="D65" s="15"/>
      <c r="E65" s="15"/>
      <c r="F65" s="24"/>
      <c r="G65" s="25"/>
    </row>
    <row r="66" spans="1:7" ht="12" customHeight="1" x14ac:dyDescent="0.25">
      <c r="A66" s="4"/>
      <c r="B66" s="32" t="s">
        <v>76</v>
      </c>
      <c r="C66" s="33"/>
      <c r="D66" s="33"/>
      <c r="E66" s="33"/>
      <c r="F66" s="34"/>
      <c r="G66" s="25"/>
    </row>
    <row r="67" spans="1:7" ht="12" customHeight="1" x14ac:dyDescent="0.25">
      <c r="A67" s="4"/>
      <c r="B67" s="35" t="s">
        <v>77</v>
      </c>
      <c r="C67" s="16"/>
      <c r="D67" s="16"/>
      <c r="E67" s="16"/>
      <c r="F67" s="36"/>
      <c r="G67" s="25"/>
    </row>
    <row r="68" spans="1:7" ht="12" customHeight="1" x14ac:dyDescent="0.25">
      <c r="A68" s="4"/>
      <c r="B68" s="35" t="s">
        <v>78</v>
      </c>
      <c r="C68" s="16"/>
      <c r="D68" s="16"/>
      <c r="E68" s="16"/>
      <c r="F68" s="36"/>
      <c r="G68" s="25"/>
    </row>
    <row r="69" spans="1:7" ht="12" customHeight="1" x14ac:dyDescent="0.25">
      <c r="A69" s="4"/>
      <c r="B69" s="35" t="s">
        <v>79</v>
      </c>
      <c r="C69" s="16"/>
      <c r="D69" s="16"/>
      <c r="E69" s="16"/>
      <c r="F69" s="36"/>
      <c r="G69" s="25"/>
    </row>
    <row r="70" spans="1:7" ht="12" customHeight="1" x14ac:dyDescent="0.25">
      <c r="A70" s="4"/>
      <c r="B70" s="35" t="s">
        <v>80</v>
      </c>
      <c r="C70" s="16"/>
      <c r="D70" s="16"/>
      <c r="E70" s="16"/>
      <c r="F70" s="36"/>
      <c r="G70" s="25"/>
    </row>
    <row r="71" spans="1:7" ht="12" customHeight="1" x14ac:dyDescent="0.25">
      <c r="A71" s="4"/>
      <c r="B71" s="35" t="s">
        <v>81</v>
      </c>
      <c r="C71" s="16"/>
      <c r="D71" s="16"/>
      <c r="E71" s="16"/>
      <c r="F71" s="36"/>
      <c r="G71" s="25"/>
    </row>
    <row r="72" spans="1:7" ht="12.75" customHeight="1" thickBot="1" x14ac:dyDescent="0.3">
      <c r="A72" s="4"/>
      <c r="B72" s="37" t="s">
        <v>82</v>
      </c>
      <c r="C72" s="38"/>
      <c r="D72" s="38"/>
      <c r="E72" s="38"/>
      <c r="F72" s="39"/>
      <c r="G72" s="25"/>
    </row>
    <row r="73" spans="1:7" ht="12.75" customHeight="1" x14ac:dyDescent="0.25">
      <c r="A73" s="4"/>
      <c r="B73" s="18"/>
      <c r="C73" s="16"/>
      <c r="D73" s="16"/>
      <c r="E73" s="16"/>
      <c r="F73" s="7"/>
      <c r="G73" s="25"/>
    </row>
    <row r="74" spans="1:7" ht="15" customHeight="1" x14ac:dyDescent="0.25">
      <c r="A74" s="4"/>
      <c r="B74" s="96" t="s">
        <v>83</v>
      </c>
      <c r="C74" s="97"/>
      <c r="D74" s="40"/>
      <c r="E74" s="19"/>
      <c r="F74" s="26"/>
      <c r="G74" s="25"/>
    </row>
    <row r="75" spans="1:7" ht="12" customHeight="1" x14ac:dyDescent="0.25">
      <c r="A75" s="4"/>
      <c r="B75" s="41" t="s">
        <v>63</v>
      </c>
      <c r="C75" s="41" t="s">
        <v>84</v>
      </c>
      <c r="D75" s="42" t="s">
        <v>85</v>
      </c>
      <c r="E75" s="19"/>
      <c r="F75" s="26"/>
      <c r="G75" s="25"/>
    </row>
    <row r="76" spans="1:7" ht="12" customHeight="1" x14ac:dyDescent="0.25">
      <c r="A76" s="4"/>
      <c r="B76" s="43" t="s">
        <v>86</v>
      </c>
      <c r="C76" s="44">
        <f>G24</f>
        <v>1680000</v>
      </c>
      <c r="D76" s="45">
        <f>(C76/C82)</f>
        <v>0.50698691340029789</v>
      </c>
      <c r="E76" s="19"/>
      <c r="F76" s="26"/>
      <c r="G76" s="25"/>
    </row>
    <row r="77" spans="1:7" ht="12" customHeight="1" x14ac:dyDescent="0.25">
      <c r="A77" s="4"/>
      <c r="B77" s="43" t="s">
        <v>87</v>
      </c>
      <c r="C77" s="46">
        <f>G29</f>
        <v>35000</v>
      </c>
      <c r="D77" s="45">
        <f>C77/C82</f>
        <v>1.0562227362506206E-2</v>
      </c>
      <c r="E77" s="19"/>
      <c r="F77" s="26"/>
      <c r="G77" s="25"/>
    </row>
    <row r="78" spans="1:7" ht="12" customHeight="1" x14ac:dyDescent="0.25">
      <c r="A78" s="4"/>
      <c r="B78" s="43" t="s">
        <v>88</v>
      </c>
      <c r="C78" s="44">
        <f>G39</f>
        <v>335000</v>
      </c>
      <c r="D78" s="45">
        <f>(C78/C82)</f>
        <v>0.10109560475541654</v>
      </c>
      <c r="E78" s="19"/>
      <c r="F78" s="26"/>
      <c r="G78" s="25"/>
    </row>
    <row r="79" spans="1:7" ht="12" customHeight="1" x14ac:dyDescent="0.25">
      <c r="A79" s="4"/>
      <c r="B79" s="43" t="s">
        <v>50</v>
      </c>
      <c r="C79" s="44">
        <f>G51</f>
        <v>1035300</v>
      </c>
      <c r="D79" s="45">
        <f>(C79/C82)</f>
        <v>0.31243068538293356</v>
      </c>
      <c r="E79" s="19"/>
      <c r="F79" s="26"/>
      <c r="G79" s="25"/>
    </row>
    <row r="80" spans="1:7" ht="12" customHeight="1" x14ac:dyDescent="0.25">
      <c r="A80" s="4"/>
      <c r="B80" s="43" t="s">
        <v>89</v>
      </c>
      <c r="C80" s="47">
        <f>G57</f>
        <v>70600</v>
      </c>
      <c r="D80" s="45">
        <f>(C80/C82)</f>
        <v>2.130552147979823E-2</v>
      </c>
      <c r="E80" s="20"/>
      <c r="F80" s="27"/>
      <c r="G80" s="25"/>
    </row>
    <row r="81" spans="1:7" ht="12" customHeight="1" x14ac:dyDescent="0.25">
      <c r="A81" s="4"/>
      <c r="B81" s="43" t="s">
        <v>90</v>
      </c>
      <c r="C81" s="47">
        <f>G60</f>
        <v>157795</v>
      </c>
      <c r="D81" s="45">
        <f>(C81/C82)</f>
        <v>4.7619047619047616E-2</v>
      </c>
      <c r="E81" s="20"/>
      <c r="F81" s="27"/>
      <c r="G81" s="25"/>
    </row>
    <row r="82" spans="1:7" ht="12.75" customHeight="1" x14ac:dyDescent="0.25">
      <c r="A82" s="4"/>
      <c r="B82" s="41" t="s">
        <v>91</v>
      </c>
      <c r="C82" s="48">
        <f>SUM(C76:C81)</f>
        <v>3313695</v>
      </c>
      <c r="D82" s="49">
        <f>SUM(D76:D81)</f>
        <v>1</v>
      </c>
      <c r="E82" s="20"/>
      <c r="F82" s="27"/>
      <c r="G82" s="25"/>
    </row>
    <row r="83" spans="1:7" ht="12" customHeight="1" x14ac:dyDescent="0.25">
      <c r="A83" s="4"/>
      <c r="B83" s="18"/>
      <c r="C83" s="15"/>
      <c r="D83" s="15"/>
      <c r="E83" s="15"/>
      <c r="F83" s="24"/>
      <c r="G83" s="25"/>
    </row>
    <row r="84" spans="1:7" ht="12.75" customHeight="1" x14ac:dyDescent="0.25">
      <c r="A84" s="4"/>
      <c r="B84" s="31"/>
      <c r="C84" s="15"/>
      <c r="D84" s="15"/>
      <c r="E84" s="15"/>
      <c r="F84" s="24"/>
      <c r="G84" s="25"/>
    </row>
    <row r="85" spans="1:7" ht="12" customHeight="1" x14ac:dyDescent="0.25">
      <c r="A85" s="4"/>
      <c r="B85" s="50"/>
      <c r="C85" s="51" t="s">
        <v>92</v>
      </c>
      <c r="D85" s="50"/>
      <c r="E85" s="50"/>
      <c r="F85" s="27"/>
      <c r="G85" s="25"/>
    </row>
    <row r="86" spans="1:7" ht="12" customHeight="1" x14ac:dyDescent="0.25">
      <c r="A86" s="4"/>
      <c r="B86" s="41" t="s">
        <v>93</v>
      </c>
      <c r="C86" s="52">
        <v>260</v>
      </c>
      <c r="D86" s="52">
        <v>360</v>
      </c>
      <c r="E86" s="53">
        <v>460</v>
      </c>
      <c r="F86" s="28"/>
      <c r="G86" s="29"/>
    </row>
    <row r="87" spans="1:7" ht="12.75" customHeight="1" x14ac:dyDescent="0.25">
      <c r="A87" s="4"/>
      <c r="B87" s="41" t="s">
        <v>94</v>
      </c>
      <c r="C87" s="48">
        <f>(G61/C86)</f>
        <v>12744.98076923077</v>
      </c>
      <c r="D87" s="48">
        <f>(G61/D86)</f>
        <v>9204.7083333333339</v>
      </c>
      <c r="E87" s="54">
        <f>(G61/E86)</f>
        <v>7203.684782608696</v>
      </c>
      <c r="F87" s="28"/>
      <c r="G87" s="29"/>
    </row>
    <row r="88" spans="1:7" ht="15.6" customHeight="1" x14ac:dyDescent="0.25">
      <c r="A88" s="4"/>
      <c r="B88" s="17" t="s">
        <v>95</v>
      </c>
      <c r="C88" s="16"/>
      <c r="D88" s="16"/>
      <c r="E88" s="16"/>
      <c r="F88" s="7"/>
      <c r="G88" s="7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Frejol Granado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2023-03-20T20:09:28Z</dcterms:modified>
  <cp:category/>
  <cp:contentStatus/>
</cp:coreProperties>
</file>