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poroto se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52" i="1" l="1"/>
  <c r="G53" i="1" l="1"/>
  <c r="G62" i="1" l="1"/>
  <c r="G22" i="1"/>
  <c r="G57" i="1"/>
  <c r="G32" i="1" l="1"/>
  <c r="G31" i="1"/>
  <c r="G26" i="1"/>
  <c r="G24" i="1"/>
  <c r="G23" i="1"/>
  <c r="G21" i="1"/>
  <c r="G33" i="1" l="1"/>
  <c r="C84" i="1" s="1"/>
  <c r="G63" i="1"/>
  <c r="G64" i="1" s="1"/>
  <c r="C87" i="1" s="1"/>
  <c r="G51" i="1"/>
  <c r="G49" i="1"/>
  <c r="G48" i="1"/>
  <c r="G46" i="1"/>
  <c r="G25" i="1"/>
  <c r="G40" i="1"/>
  <c r="G39" i="1"/>
  <c r="G38" i="1"/>
  <c r="G12" i="1"/>
  <c r="G69" i="1" s="1"/>
  <c r="G41" i="1" l="1"/>
  <c r="C85" i="1" s="1"/>
  <c r="G27" i="1"/>
  <c r="C83" i="1" s="1"/>
  <c r="G58" i="1"/>
  <c r="C86" i="1" s="1"/>
  <c r="G66" i="1" l="1"/>
  <c r="G67" i="1" s="1"/>
  <c r="G68" i="1" l="1"/>
  <c r="E94" i="1" s="1"/>
  <c r="C88" i="1"/>
  <c r="D94" i="1"/>
  <c r="C94" i="1"/>
  <c r="G70" i="1" l="1"/>
  <c r="C89" i="1"/>
  <c r="D84" i="1" l="1"/>
  <c r="D87" i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<sst xmlns="http://schemas.openxmlformats.org/spreadsheetml/2006/main" count="165" uniqueCount="113">
  <si>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</si>
  <si>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</si>
  <si>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</si>
  <si>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</si>
  <si>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</si>
  <si>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</si>
  <si>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</si>
  <si>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</si>
  <si>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</si>
  <si>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</si>
  <si>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</si>
  <si>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</si>
  <si>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</si>
  <si>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</si>
  <si>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</si>
  <si>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</si>
  <si>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</si>
  <si>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</si>
  <si>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</si>
  <si>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</si>
  <si>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</si>
  <si>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</si>
  <si>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</si>
  <si>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</si>
  <si>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</si>
  <si>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</si>
  <si>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</si>
  <si>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</si>
  <si>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</si>
  <si>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</si>
  <si>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</si>
  <si>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</si>
  <si>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</si>
  <si>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</si>
  <si>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</si>
  <si>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</si>
  <si>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</si>
  <si>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</si>
  <si>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</si>
  <si>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</si>
  <si>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</si>
  <si>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</si>
  <si>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</si>
  <si>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</si>
  <si>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</si>
  <si>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</si>
  <si>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</si>
  <si>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</si>
  <si>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</si>
  <si>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</si>
  <si>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</si>
  <si>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</si>
  <si>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</si>
  <si>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</si>
  <si>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</si>
  <si>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</si>
  <si>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</si>
  <si>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</si>
  <si>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</si>
  <si>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</si>
  <si>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</si>
  <si>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</si>
  <si>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</si>
  <si>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</si>
  <si>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</si>
  <si>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RENDIMIENTO (Kg./Há.)</t>
  </si>
  <si>
    <t>PRECIO ESPERADO ($/kg.)</t>
  </si>
  <si>
    <t>Kg.</t>
  </si>
  <si>
    <t>Mezcla NPK</t>
  </si>
  <si>
    <t>MEDIO</t>
  </si>
  <si>
    <t>Sacos</t>
  </si>
  <si>
    <t>ESCENARIOS COSTO UNITARIO  ($/kg.)</t>
  </si>
  <si>
    <t>Rendimiento (kg./hà)</t>
  </si>
  <si>
    <t>Costo unitario ($/kg.) (*)</t>
  </si>
  <si>
    <t>ABRIL 2023</t>
  </si>
  <si>
    <t>FECHA ESTIMADA  VENTA</t>
  </si>
  <si>
    <t>CONSUMO REGIONAL</t>
  </si>
  <si>
    <t>MANTECA, PAYAR, RUBI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</si>
  <si>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</si>
  <si>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</si>
  <si>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 SECO</t>
  </si>
  <si>
    <t>HELADAS, SEQUIA</t>
  </si>
  <si>
    <t>$/há</t>
  </si>
  <si>
    <t>u</t>
  </si>
  <si>
    <t>MARZO 2024</t>
  </si>
  <si>
    <t>Barbecho químico</t>
  </si>
  <si>
    <t>Siembra manual</t>
  </si>
  <si>
    <t>Aplicacion herbicida post emergente</t>
  </si>
  <si>
    <t>Aplicación fungicida</t>
  </si>
  <si>
    <t>Aplicación fertilizante</t>
  </si>
  <si>
    <t>Aporca</t>
  </si>
  <si>
    <t>Cosecha (arranca, emparva, trilla)</t>
  </si>
  <si>
    <t>Septiembre</t>
  </si>
  <si>
    <t>Octubre</t>
  </si>
  <si>
    <t>Noviembre</t>
  </si>
  <si>
    <t>Enero</t>
  </si>
  <si>
    <t>Marzo</t>
  </si>
  <si>
    <t>Siembra Manual</t>
  </si>
  <si>
    <t>Cultivadora</t>
  </si>
  <si>
    <t>Arado disco  y  cincel</t>
  </si>
  <si>
    <t>Rastrajes</t>
  </si>
  <si>
    <t>Vibrocultivador</t>
  </si>
  <si>
    <t>Glifosato</t>
  </si>
  <si>
    <t>Bentax 48 SL</t>
  </si>
  <si>
    <t>Zero</t>
  </si>
  <si>
    <t>Traslado de insumos</t>
  </si>
  <si>
    <t>Venta y Comercializacion</t>
  </si>
  <si>
    <t>FEBERO, 2023</t>
  </si>
  <si>
    <t>Agosto</t>
  </si>
  <si>
    <t>Febrero</t>
  </si>
  <si>
    <t>Agosto-Marzo</t>
  </si>
  <si>
    <t>Flex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</si>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</sst>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  <numFmt numFmtId="167" formatCode="yyyy/mm/dd;@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3" fillId="7" borderId="22" xfId="0" applyNumberFormat="1" applyFont="1" applyFill="1" applyBorder="1" applyAlignment="1">
      <alignment horizontal="right" vertical="center"/>
    </xf>
    <xf numFmtId="49" fontId="1" fillId="7" borderId="33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 applyAlignment="1">
      <alignment horizontal="right" wrapText="1"/>
    </xf>
    <xf numFmtId="49" fontId="3" fillId="9" borderId="5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/>
    <xf numFmtId="49" fontId="1" fillId="9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right"/>
    </xf>
    <xf numFmtId="49" fontId="3" fillId="9" borderId="5" xfId="0" applyNumberFormat="1" applyFont="1" applyFill="1" applyBorder="1" applyAlignment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right"/>
    </xf>
    <xf numFmtId="49" fontId="1" fillId="9" borderId="54" xfId="0" applyNumberFormat="1" applyFont="1" applyFill="1" applyBorder="1" applyAlignment="1"/>
    <xf numFmtId="0" fontId="1" fillId="9" borderId="5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right"/>
    </xf>
    <xf numFmtId="3" fontId="1" fillId="9" borderId="54" xfId="0" applyNumberFormat="1" applyFont="1" applyFill="1" applyBorder="1" applyAlignment="1">
      <alignment horizontal="right"/>
    </xf>
    <xf numFmtId="49" fontId="3" fillId="9" borderId="54" xfId="0" applyNumberFormat="1" applyFont="1" applyFill="1" applyBorder="1" applyAlignment="1"/>
    <xf numFmtId="49" fontId="1" fillId="9" borderId="17" xfId="0" applyNumberFormat="1" applyFont="1" applyFill="1" applyBorder="1" applyAlignment="1"/>
    <xf numFmtId="49" fontId="1" fillId="9" borderId="17" xfId="0" applyNumberFormat="1" applyFont="1" applyFill="1" applyBorder="1" applyAlignment="1">
      <alignment horizontal="center"/>
    </xf>
    <xf numFmtId="0" fontId="1" fillId="9" borderId="17" xfId="0" applyNumberFormat="1" applyFont="1" applyFill="1" applyBorder="1" applyAlignment="1">
      <alignment horizontal="center"/>
    </xf>
    <xf numFmtId="49" fontId="1" fillId="9" borderId="17" xfId="0" applyNumberFormat="1" applyFont="1" applyFill="1" applyBorder="1" applyAlignment="1">
      <alignment horizontal="right"/>
    </xf>
    <xf numFmtId="3" fontId="1" fillId="9" borderId="17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wrapText="1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2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167" fontId="1" fillId="2" borderId="56" xfId="0" applyNumberFormat="1" applyFont="1" applyFill="1" applyBorder="1" applyAlignment="1">
      <alignment horizontal="left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279400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J20" sqref="J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14.28515625" style="1" customWidth="1"/>
    <col min="4" max="4" width="15.140625" style="1" customWidth="1"/>
    <col min="5" max="5" width="14.85546875" style="1" customWidth="1"/>
    <col min="6" max="6" width="7.28515625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43"/>
      <c r="C8" s="4"/>
      <c r="D8" s="3"/>
      <c r="E8" s="4"/>
      <c r="F8" s="4"/>
      <c r="G8" s="4"/>
    </row>
    <row r="9" spans="1:7" ht="15" x14ac:dyDescent="0.25">
      <c r="A9" s="50"/>
      <c r="B9" s="145" t="s">
        <v>0</v>
      </c>
      <c r="C9" s="140" t="s">
        <v>80</v>
      </c>
      <c r="D9" s="6"/>
      <c r="E9" s="152" t="s">
        <v>65</v>
      </c>
      <c r="F9" s="153"/>
      <c r="G9" s="103">
        <v>1600</v>
      </c>
    </row>
    <row r="10" spans="1:7" ht="33.75" customHeight="1" x14ac:dyDescent="0.25">
      <c r="A10" s="50"/>
      <c r="B10" s="146" t="s">
        <v>1</v>
      </c>
      <c r="C10" s="141" t="s">
        <v>77</v>
      </c>
      <c r="D10" s="6"/>
      <c r="E10" s="150" t="s">
        <v>75</v>
      </c>
      <c r="F10" s="151"/>
      <c r="G10" s="101" t="s">
        <v>74</v>
      </c>
    </row>
    <row r="11" spans="1:7" ht="18" customHeight="1" x14ac:dyDescent="0.25">
      <c r="A11" s="50"/>
      <c r="B11" s="146" t="s">
        <v>2</v>
      </c>
      <c r="C11" s="140" t="s">
        <v>69</v>
      </c>
      <c r="D11" s="6"/>
      <c r="E11" s="150" t="s">
        <v>66</v>
      </c>
      <c r="F11" s="151"/>
      <c r="G11" s="103">
        <v>2000</v>
      </c>
    </row>
    <row r="12" spans="1:7" ht="15" x14ac:dyDescent="0.25">
      <c r="A12" s="50"/>
      <c r="B12" s="146" t="s">
        <v>3</v>
      </c>
      <c r="C12" s="142" t="s">
        <v>64</v>
      </c>
      <c r="D12" s="6"/>
      <c r="E12" s="8" t="s">
        <v>4</v>
      </c>
      <c r="F12" s="9"/>
      <c r="G12" s="104">
        <f>(G9*G11)</f>
        <v>3200000</v>
      </c>
    </row>
    <row r="13" spans="1:7" ht="15" x14ac:dyDescent="0.25">
      <c r="A13" s="50"/>
      <c r="B13" s="146" t="s">
        <v>5</v>
      </c>
      <c r="C13" s="140" t="s">
        <v>112</v>
      </c>
      <c r="D13" s="6"/>
      <c r="E13" s="150" t="s">
        <v>6</v>
      </c>
      <c r="F13" s="151"/>
      <c r="G13" s="101" t="s">
        <v>76</v>
      </c>
    </row>
    <row r="14" spans="1:7" ht="15" x14ac:dyDescent="0.25">
      <c r="A14" s="50"/>
      <c r="B14" s="146" t="s">
        <v>7</v>
      </c>
      <c r="C14" s="140" t="s">
        <v>112</v>
      </c>
      <c r="D14" s="6"/>
      <c r="E14" s="150" t="s">
        <v>8</v>
      </c>
      <c r="F14" s="151"/>
      <c r="G14" s="101" t="s">
        <v>84</v>
      </c>
    </row>
    <row r="15" spans="1:7" ht="25.5" customHeight="1" x14ac:dyDescent="0.25">
      <c r="A15" s="50"/>
      <c r="B15" s="146" t="s">
        <v>9</v>
      </c>
      <c r="C15" s="147" t="s">
        <v>107</v>
      </c>
      <c r="D15" s="6"/>
      <c r="E15" s="154" t="s">
        <v>10</v>
      </c>
      <c r="F15" s="155"/>
      <c r="G15" s="102" t="s">
        <v>81</v>
      </c>
    </row>
    <row r="16" spans="1:7" ht="12" customHeight="1" x14ac:dyDescent="0.25">
      <c r="A16" s="3"/>
      <c r="B16" s="144"/>
      <c r="C16" s="11"/>
      <c r="D16" s="4"/>
      <c r="E16" s="12"/>
      <c r="F16" s="12"/>
      <c r="G16" s="13"/>
    </row>
    <row r="17" spans="1:7" ht="15" x14ac:dyDescent="0.25">
      <c r="A17" s="14"/>
      <c r="B17" s="156" t="s">
        <v>11</v>
      </c>
      <c r="C17" s="157"/>
      <c r="D17" s="157"/>
      <c r="E17" s="157"/>
      <c r="F17" s="157"/>
      <c r="G17" s="157"/>
    </row>
    <row r="18" spans="1:7" ht="12" customHeight="1" x14ac:dyDescent="0.25">
      <c r="A18" s="3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38.25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12.75" customHeight="1" x14ac:dyDescent="0.25">
      <c r="A21" s="14"/>
      <c r="B21" s="22" t="s">
        <v>86</v>
      </c>
      <c r="C21" s="23" t="s">
        <v>19</v>
      </c>
      <c r="D21" s="109">
        <v>8</v>
      </c>
      <c r="E21" s="7" t="s">
        <v>93</v>
      </c>
      <c r="F21" s="10">
        <v>20000</v>
      </c>
      <c r="G21" s="10">
        <f t="shared" ref="G21:G26" si="0">(D21*F21)</f>
        <v>160000</v>
      </c>
    </row>
    <row r="22" spans="1:7" ht="12.75" customHeight="1" x14ac:dyDescent="0.25">
      <c r="A22" s="14"/>
      <c r="B22" s="22" t="s">
        <v>87</v>
      </c>
      <c r="C22" s="23" t="s">
        <v>19</v>
      </c>
      <c r="D22" s="109">
        <v>2</v>
      </c>
      <c r="E22" s="7" t="s">
        <v>94</v>
      </c>
      <c r="F22" s="10">
        <v>20000</v>
      </c>
      <c r="G22" s="10">
        <f t="shared" si="0"/>
        <v>40000</v>
      </c>
    </row>
    <row r="23" spans="1:7" ht="12.75" customHeight="1" x14ac:dyDescent="0.25">
      <c r="A23" s="14"/>
      <c r="B23" s="22" t="s">
        <v>88</v>
      </c>
      <c r="C23" s="23" t="s">
        <v>19</v>
      </c>
      <c r="D23" s="109">
        <v>1</v>
      </c>
      <c r="E23" s="7" t="s">
        <v>94</v>
      </c>
      <c r="F23" s="10">
        <v>20000</v>
      </c>
      <c r="G23" s="10">
        <f t="shared" si="0"/>
        <v>20000</v>
      </c>
    </row>
    <row r="24" spans="1:7" ht="12.75" customHeight="1" x14ac:dyDescent="0.25">
      <c r="A24" s="14"/>
      <c r="B24" s="22" t="s">
        <v>89</v>
      </c>
      <c r="C24" s="23" t="s">
        <v>19</v>
      </c>
      <c r="D24" s="109">
        <v>2</v>
      </c>
      <c r="E24" s="7" t="s">
        <v>95</v>
      </c>
      <c r="F24" s="10">
        <v>20000</v>
      </c>
      <c r="G24" s="10">
        <f t="shared" si="0"/>
        <v>40000</v>
      </c>
    </row>
    <row r="25" spans="1:7" ht="12.75" customHeight="1" x14ac:dyDescent="0.25">
      <c r="A25" s="14"/>
      <c r="B25" s="22" t="s">
        <v>90</v>
      </c>
      <c r="C25" s="23" t="s">
        <v>19</v>
      </c>
      <c r="D25" s="109">
        <v>3</v>
      </c>
      <c r="E25" s="7" t="s">
        <v>93</v>
      </c>
      <c r="F25" s="10">
        <v>20000</v>
      </c>
      <c r="G25" s="10">
        <f>(D25*F25)</f>
        <v>60000</v>
      </c>
    </row>
    <row r="26" spans="1:7" ht="12.75" customHeight="1" x14ac:dyDescent="0.25">
      <c r="A26" s="14"/>
      <c r="B26" s="22" t="s">
        <v>91</v>
      </c>
      <c r="C26" s="23" t="s">
        <v>19</v>
      </c>
      <c r="D26" s="109">
        <v>12</v>
      </c>
      <c r="E26" s="7" t="s">
        <v>96</v>
      </c>
      <c r="F26" s="10">
        <v>20000</v>
      </c>
      <c r="G26" s="10">
        <f t="shared" si="0"/>
        <v>240000</v>
      </c>
    </row>
    <row r="27" spans="1:7" ht="12.75" customHeight="1" x14ac:dyDescent="0.25">
      <c r="A27" s="14"/>
      <c r="B27" s="24" t="s">
        <v>20</v>
      </c>
      <c r="C27" s="25"/>
      <c r="D27" s="115"/>
      <c r="E27" s="115"/>
      <c r="F27" s="115"/>
      <c r="G27" s="116">
        <f>SUM(G21:G26)</f>
        <v>560000</v>
      </c>
    </row>
    <row r="28" spans="1:7" ht="12" customHeight="1" x14ac:dyDescent="0.25">
      <c r="A28" s="3"/>
      <c r="B28" s="15"/>
      <c r="C28" s="17"/>
      <c r="D28" s="17"/>
      <c r="E28" s="17"/>
      <c r="F28" s="26"/>
      <c r="G28" s="26"/>
    </row>
    <row r="29" spans="1:7" ht="15" x14ac:dyDescent="0.25">
      <c r="A29" s="5"/>
      <c r="B29" s="27" t="s">
        <v>21</v>
      </c>
      <c r="C29" s="28"/>
      <c r="D29" s="29"/>
      <c r="E29" s="29"/>
      <c r="F29" s="30"/>
      <c r="G29" s="30"/>
    </row>
    <row r="30" spans="1:7" ht="38.25" x14ac:dyDescent="0.25">
      <c r="A30" s="5"/>
      <c r="B30" s="31" t="s">
        <v>13</v>
      </c>
      <c r="C30" s="32" t="s">
        <v>14</v>
      </c>
      <c r="D30" s="32" t="s">
        <v>15</v>
      </c>
      <c r="E30" s="31" t="s">
        <v>16</v>
      </c>
      <c r="F30" s="32" t="s">
        <v>17</v>
      </c>
      <c r="G30" s="31" t="s">
        <v>18</v>
      </c>
    </row>
    <row r="31" spans="1:7" ht="12.75" customHeight="1" x14ac:dyDescent="0.25">
      <c r="A31" s="5"/>
      <c r="B31" s="33" t="s">
        <v>97</v>
      </c>
      <c r="C31" s="34" t="s">
        <v>63</v>
      </c>
      <c r="D31" s="105">
        <v>2</v>
      </c>
      <c r="E31" s="105" t="s">
        <v>93</v>
      </c>
      <c r="F31" s="106">
        <v>20000</v>
      </c>
      <c r="G31" s="106">
        <f>(D31*F31)</f>
        <v>40000</v>
      </c>
    </row>
    <row r="32" spans="1:7" ht="12.75" customHeight="1" x14ac:dyDescent="0.25">
      <c r="A32" s="5"/>
      <c r="B32" s="33" t="s">
        <v>98</v>
      </c>
      <c r="C32" s="34" t="s">
        <v>63</v>
      </c>
      <c r="D32" s="105">
        <v>1</v>
      </c>
      <c r="E32" s="105" t="s">
        <v>94</v>
      </c>
      <c r="F32" s="106">
        <v>20000</v>
      </c>
      <c r="G32" s="106">
        <f>(D32*F32)</f>
        <v>20000</v>
      </c>
    </row>
    <row r="33" spans="1:11" ht="12" customHeight="1" x14ac:dyDescent="0.25">
      <c r="A33" s="5"/>
      <c r="B33" s="35" t="s">
        <v>22</v>
      </c>
      <c r="C33" s="36"/>
      <c r="D33" s="107"/>
      <c r="E33" s="107"/>
      <c r="F33" s="107"/>
      <c r="G33" s="108">
        <f>SUM(G31:G32)</f>
        <v>60000</v>
      </c>
    </row>
    <row r="34" spans="1:11" ht="12" customHeight="1" x14ac:dyDescent="0.25">
      <c r="A34" s="3"/>
      <c r="B34" s="38"/>
      <c r="C34" s="39"/>
      <c r="D34" s="39"/>
      <c r="E34" s="39"/>
      <c r="F34" s="40"/>
      <c r="G34" s="40"/>
    </row>
    <row r="35" spans="1:11" ht="12" customHeight="1" x14ac:dyDescent="0.25">
      <c r="A35" s="5"/>
      <c r="B35" s="27" t="s">
        <v>23</v>
      </c>
      <c r="C35" s="28"/>
      <c r="D35" s="29"/>
      <c r="E35" s="29"/>
      <c r="F35" s="30"/>
      <c r="G35" s="30"/>
    </row>
    <row r="36" spans="1:11" ht="32.25" customHeight="1" x14ac:dyDescent="0.25">
      <c r="A36" s="5"/>
      <c r="B36" s="41" t="s">
        <v>13</v>
      </c>
      <c r="C36" s="41" t="s">
        <v>14</v>
      </c>
      <c r="D36" s="41" t="s">
        <v>15</v>
      </c>
      <c r="E36" s="41" t="s">
        <v>16</v>
      </c>
      <c r="F36" s="42" t="s">
        <v>17</v>
      </c>
      <c r="G36" s="41" t="s">
        <v>18</v>
      </c>
    </row>
    <row r="37" spans="1:11" ht="18.75" customHeight="1" x14ac:dyDescent="0.25">
      <c r="A37" s="50"/>
      <c r="B37" s="117" t="s">
        <v>85</v>
      </c>
      <c r="C37" s="23" t="s">
        <v>24</v>
      </c>
      <c r="D37" s="118">
        <v>2.0833000000000001E-2</v>
      </c>
      <c r="E37" s="7" t="s">
        <v>94</v>
      </c>
      <c r="F37" s="10">
        <v>720000</v>
      </c>
      <c r="G37" s="10">
        <f t="shared" ref="G37" si="1">(D37*F37)</f>
        <v>14999.76</v>
      </c>
    </row>
    <row r="38" spans="1:11" ht="12.75" customHeight="1" x14ac:dyDescent="0.25">
      <c r="A38" s="14"/>
      <c r="B38" s="22" t="s">
        <v>99</v>
      </c>
      <c r="C38" s="23" t="s">
        <v>24</v>
      </c>
      <c r="D38" s="118">
        <v>4.1667000000000003E-2</v>
      </c>
      <c r="E38" s="7" t="s">
        <v>108</v>
      </c>
      <c r="F38" s="10">
        <v>648000</v>
      </c>
      <c r="G38" s="10">
        <f t="shared" ref="G38:G40" si="2">(D38*F38)</f>
        <v>27000.216</v>
      </c>
    </row>
    <row r="39" spans="1:11" ht="12.75" customHeight="1" x14ac:dyDescent="0.25">
      <c r="A39" s="14"/>
      <c r="B39" s="22" t="s">
        <v>100</v>
      </c>
      <c r="C39" s="23" t="s">
        <v>24</v>
      </c>
      <c r="D39" s="118">
        <v>4.1667000000000003E-2</v>
      </c>
      <c r="E39" s="7" t="s">
        <v>108</v>
      </c>
      <c r="F39" s="10">
        <v>648000</v>
      </c>
      <c r="G39" s="10">
        <f t="shared" si="2"/>
        <v>27000.216</v>
      </c>
    </row>
    <row r="40" spans="1:11" ht="12.75" customHeight="1" x14ac:dyDescent="0.25">
      <c r="A40" s="14"/>
      <c r="B40" s="22" t="s">
        <v>101</v>
      </c>
      <c r="C40" s="23" t="s">
        <v>24</v>
      </c>
      <c r="D40" s="118">
        <v>4.1667000000000003E-2</v>
      </c>
      <c r="E40" s="7" t="s">
        <v>92</v>
      </c>
      <c r="F40" s="10">
        <v>384000</v>
      </c>
      <c r="G40" s="10">
        <f t="shared" si="2"/>
        <v>16000.128000000001</v>
      </c>
    </row>
    <row r="41" spans="1:11" ht="12.75" customHeight="1" x14ac:dyDescent="0.25">
      <c r="A41" s="5"/>
      <c r="B41" s="35" t="s">
        <v>25</v>
      </c>
      <c r="C41" s="36"/>
      <c r="D41" s="107"/>
      <c r="E41" s="107"/>
      <c r="F41" s="107"/>
      <c r="G41" s="108">
        <f>SUM(G38:G40)</f>
        <v>70000.56</v>
      </c>
    </row>
    <row r="42" spans="1:11" ht="12" customHeight="1" x14ac:dyDescent="0.25">
      <c r="A42" s="3"/>
      <c r="B42" s="38"/>
      <c r="C42" s="39"/>
      <c r="D42" s="39"/>
      <c r="E42" s="39"/>
      <c r="F42" s="40"/>
      <c r="G42" s="40"/>
    </row>
    <row r="43" spans="1:11" ht="12" customHeight="1" x14ac:dyDescent="0.25">
      <c r="A43" s="5"/>
      <c r="B43" s="27" t="s">
        <v>26</v>
      </c>
      <c r="C43" s="28"/>
      <c r="D43" s="29"/>
      <c r="E43" s="29"/>
      <c r="F43" s="30"/>
      <c r="G43" s="30"/>
    </row>
    <row r="44" spans="1:11" ht="24" customHeight="1" x14ac:dyDescent="0.25">
      <c r="A44" s="5"/>
      <c r="B44" s="42" t="s">
        <v>27</v>
      </c>
      <c r="C44" s="42" t="s">
        <v>28</v>
      </c>
      <c r="D44" s="42" t="s">
        <v>29</v>
      </c>
      <c r="E44" s="42" t="s">
        <v>16</v>
      </c>
      <c r="F44" s="42" t="s">
        <v>17</v>
      </c>
      <c r="G44" s="42" t="s">
        <v>18</v>
      </c>
      <c r="K44" s="2"/>
    </row>
    <row r="45" spans="1:11" ht="12.75" customHeight="1" x14ac:dyDescent="0.25">
      <c r="A45" s="14"/>
      <c r="B45" s="119" t="s">
        <v>30</v>
      </c>
      <c r="C45" s="120"/>
      <c r="D45" s="121"/>
      <c r="E45" s="120"/>
      <c r="F45" s="120"/>
      <c r="G45" s="120"/>
      <c r="K45" s="2"/>
    </row>
    <row r="46" spans="1:11" ht="12.75" customHeight="1" x14ac:dyDescent="0.25">
      <c r="A46" s="14"/>
      <c r="B46" s="122" t="s">
        <v>31</v>
      </c>
      <c r="C46" s="123" t="s">
        <v>67</v>
      </c>
      <c r="D46" s="124">
        <v>120</v>
      </c>
      <c r="E46" s="125" t="s">
        <v>92</v>
      </c>
      <c r="F46" s="126">
        <v>2500</v>
      </c>
      <c r="G46" s="126">
        <f>(D46*F46)</f>
        <v>300000</v>
      </c>
    </row>
    <row r="47" spans="1:11" ht="12.75" customHeight="1" x14ac:dyDescent="0.25">
      <c r="A47" s="14"/>
      <c r="B47" s="127" t="s">
        <v>32</v>
      </c>
      <c r="C47" s="128"/>
      <c r="D47" s="128"/>
      <c r="E47" s="129"/>
      <c r="F47" s="126"/>
      <c r="G47" s="126"/>
    </row>
    <row r="48" spans="1:11" ht="12.75" customHeight="1" x14ac:dyDescent="0.25">
      <c r="A48" s="14"/>
      <c r="B48" s="122" t="s">
        <v>33</v>
      </c>
      <c r="C48" s="123" t="s">
        <v>34</v>
      </c>
      <c r="D48" s="124">
        <v>75</v>
      </c>
      <c r="E48" s="125" t="s">
        <v>93</v>
      </c>
      <c r="F48" s="126">
        <v>1188</v>
      </c>
      <c r="G48" s="126">
        <f>(D48*F48)</f>
        <v>89100</v>
      </c>
    </row>
    <row r="49" spans="1:7" ht="12.75" customHeight="1" x14ac:dyDescent="0.25">
      <c r="A49" s="14"/>
      <c r="B49" s="122" t="s">
        <v>68</v>
      </c>
      <c r="C49" s="123" t="s">
        <v>35</v>
      </c>
      <c r="D49" s="124">
        <v>300</v>
      </c>
      <c r="E49" s="125" t="s">
        <v>93</v>
      </c>
      <c r="F49" s="126">
        <v>1244</v>
      </c>
      <c r="G49" s="126">
        <f>(D49*F49)</f>
        <v>373200</v>
      </c>
    </row>
    <row r="50" spans="1:7" ht="12.75" customHeight="1" x14ac:dyDescent="0.25">
      <c r="A50" s="14"/>
      <c r="B50" s="127" t="s">
        <v>36</v>
      </c>
      <c r="C50" s="128"/>
      <c r="D50" s="128"/>
      <c r="E50" s="129"/>
      <c r="F50" s="126"/>
      <c r="G50" s="126"/>
    </row>
    <row r="51" spans="1:7" ht="12.75" customHeight="1" x14ac:dyDescent="0.25">
      <c r="A51" s="14"/>
      <c r="B51" s="122" t="s">
        <v>102</v>
      </c>
      <c r="C51" s="123" t="s">
        <v>37</v>
      </c>
      <c r="D51" s="124">
        <v>3</v>
      </c>
      <c r="E51" s="125" t="s">
        <v>108</v>
      </c>
      <c r="F51" s="126">
        <v>14000</v>
      </c>
      <c r="G51" s="126">
        <f>(D51*F51)</f>
        <v>42000</v>
      </c>
    </row>
    <row r="52" spans="1:7" ht="12.75" customHeight="1" x14ac:dyDescent="0.25">
      <c r="A52" s="14"/>
      <c r="B52" s="122" t="s">
        <v>103</v>
      </c>
      <c r="C52" s="123" t="s">
        <v>37</v>
      </c>
      <c r="D52" s="124">
        <v>2</v>
      </c>
      <c r="E52" s="125" t="s">
        <v>93</v>
      </c>
      <c r="F52" s="126">
        <v>28840</v>
      </c>
      <c r="G52" s="126">
        <f>(D52*F52)</f>
        <v>57680</v>
      </c>
    </row>
    <row r="53" spans="1:7" ht="12.75" customHeight="1" x14ac:dyDescent="0.25">
      <c r="A53" s="14"/>
      <c r="B53" s="122" t="s">
        <v>111</v>
      </c>
      <c r="C53" s="123" t="s">
        <v>34</v>
      </c>
      <c r="D53" s="124">
        <v>1</v>
      </c>
      <c r="E53" s="125" t="s">
        <v>94</v>
      </c>
      <c r="F53" s="126">
        <v>104350</v>
      </c>
      <c r="G53" s="126">
        <f>(D53*F53)</f>
        <v>104350</v>
      </c>
    </row>
    <row r="54" spans="1:7" ht="12.75" customHeight="1" x14ac:dyDescent="0.25">
      <c r="A54" s="14"/>
      <c r="B54" s="127" t="s">
        <v>38</v>
      </c>
      <c r="C54" s="128"/>
      <c r="D54" s="128"/>
      <c r="E54" s="129"/>
      <c r="F54" s="126"/>
      <c r="G54" s="126"/>
    </row>
    <row r="55" spans="1:7" ht="12.75" customHeight="1" x14ac:dyDescent="0.25">
      <c r="A55" s="14"/>
      <c r="B55" s="130" t="s">
        <v>104</v>
      </c>
      <c r="C55" s="131" t="s">
        <v>37</v>
      </c>
      <c r="D55" s="131">
        <v>0.5</v>
      </c>
      <c r="E55" s="132" t="s">
        <v>94</v>
      </c>
      <c r="F55" s="133">
        <v>37620</v>
      </c>
      <c r="G55" s="133">
        <v>18810</v>
      </c>
    </row>
    <row r="56" spans="1:7" ht="12.75" customHeight="1" x14ac:dyDescent="0.25">
      <c r="A56" s="14"/>
      <c r="B56" s="134" t="s">
        <v>40</v>
      </c>
      <c r="C56" s="131"/>
      <c r="D56" s="131"/>
      <c r="E56" s="132"/>
      <c r="F56" s="133"/>
      <c r="G56" s="133"/>
    </row>
    <row r="57" spans="1:7" ht="12.75" customHeight="1" x14ac:dyDescent="0.25">
      <c r="A57" s="14"/>
      <c r="B57" s="135" t="s">
        <v>70</v>
      </c>
      <c r="C57" s="136" t="s">
        <v>14</v>
      </c>
      <c r="D57" s="137">
        <v>72</v>
      </c>
      <c r="E57" s="138" t="s">
        <v>109</v>
      </c>
      <c r="F57" s="139">
        <v>150</v>
      </c>
      <c r="G57" s="139">
        <f>(D57*F57)</f>
        <v>10800</v>
      </c>
    </row>
    <row r="58" spans="1:7" ht="13.5" customHeight="1" x14ac:dyDescent="0.25">
      <c r="A58" s="5"/>
      <c r="B58" s="35" t="s">
        <v>39</v>
      </c>
      <c r="C58" s="36"/>
      <c r="D58" s="36"/>
      <c r="E58" s="36"/>
      <c r="F58" s="37"/>
      <c r="G58" s="43">
        <f>SUM(G45:G57)</f>
        <v>995940</v>
      </c>
    </row>
    <row r="59" spans="1:7" ht="12" customHeight="1" x14ac:dyDescent="0.25">
      <c r="A59" s="3"/>
      <c r="B59" s="38"/>
      <c r="C59" s="39"/>
      <c r="D59" s="39"/>
      <c r="E59" s="45"/>
      <c r="F59" s="40"/>
      <c r="G59" s="40"/>
    </row>
    <row r="60" spans="1:7" ht="12" customHeight="1" x14ac:dyDescent="0.25">
      <c r="A60" s="5"/>
      <c r="B60" s="27" t="s">
        <v>40</v>
      </c>
      <c r="C60" s="28"/>
      <c r="D60" s="29"/>
      <c r="E60" s="29"/>
      <c r="F60" s="30"/>
      <c r="G60" s="30"/>
    </row>
    <row r="61" spans="1:7" ht="38.25" x14ac:dyDescent="0.25">
      <c r="A61" s="5"/>
      <c r="B61" s="41" t="s">
        <v>41</v>
      </c>
      <c r="C61" s="42" t="s">
        <v>28</v>
      </c>
      <c r="D61" s="42" t="s">
        <v>29</v>
      </c>
      <c r="E61" s="41" t="s">
        <v>16</v>
      </c>
      <c r="F61" s="42" t="s">
        <v>17</v>
      </c>
      <c r="G61" s="41" t="s">
        <v>18</v>
      </c>
    </row>
    <row r="62" spans="1:7" ht="15" x14ac:dyDescent="0.25">
      <c r="A62" s="14"/>
      <c r="B62" s="22" t="s">
        <v>105</v>
      </c>
      <c r="C62" s="23" t="s">
        <v>83</v>
      </c>
      <c r="D62" s="109">
        <v>2</v>
      </c>
      <c r="E62" s="7" t="s">
        <v>110</v>
      </c>
      <c r="F62" s="10">
        <v>20000</v>
      </c>
      <c r="G62" s="10">
        <f>(D62*F62)</f>
        <v>40000</v>
      </c>
    </row>
    <row r="63" spans="1:7" ht="15" x14ac:dyDescent="0.25">
      <c r="A63" s="50"/>
      <c r="B63" s="22" t="s">
        <v>106</v>
      </c>
      <c r="C63" s="44" t="s">
        <v>83</v>
      </c>
      <c r="D63" s="110">
        <v>4</v>
      </c>
      <c r="E63" s="7" t="s">
        <v>109</v>
      </c>
      <c r="F63" s="110">
        <v>20000</v>
      </c>
      <c r="G63" s="110">
        <f>(D63*F63)</f>
        <v>80000</v>
      </c>
    </row>
    <row r="64" spans="1:7" ht="13.5" customHeight="1" x14ac:dyDescent="0.25">
      <c r="A64" s="5"/>
      <c r="B64" s="46" t="s">
        <v>42</v>
      </c>
      <c r="C64" s="47"/>
      <c r="D64" s="111"/>
      <c r="E64" s="111"/>
      <c r="F64" s="111"/>
      <c r="G64" s="112">
        <f>SUM(G62:G63)</f>
        <v>120000</v>
      </c>
    </row>
    <row r="65" spans="1:7" ht="12" customHeight="1" x14ac:dyDescent="0.25">
      <c r="A65" s="3"/>
      <c r="B65" s="48"/>
      <c r="C65" s="48"/>
      <c r="D65" s="48"/>
      <c r="E65" s="48"/>
      <c r="F65" s="49"/>
      <c r="G65" s="49"/>
    </row>
    <row r="66" spans="1:7" ht="12" customHeight="1" x14ac:dyDescent="0.25">
      <c r="A66" s="50"/>
      <c r="B66" s="51" t="s">
        <v>43</v>
      </c>
      <c r="C66" s="52"/>
      <c r="D66" s="52"/>
      <c r="E66" s="52"/>
      <c r="F66" s="52"/>
      <c r="G66" s="53">
        <f>G27+G33+G41+G58+G64</f>
        <v>1805940.56</v>
      </c>
    </row>
    <row r="67" spans="1:7" ht="12" customHeight="1" x14ac:dyDescent="0.25">
      <c r="A67" s="50"/>
      <c r="B67" s="54" t="s">
        <v>44</v>
      </c>
      <c r="C67" s="55"/>
      <c r="D67" s="55"/>
      <c r="E67" s="55"/>
      <c r="F67" s="55"/>
      <c r="G67" s="56">
        <f>G66*0.05</f>
        <v>90297.028000000006</v>
      </c>
    </row>
    <row r="68" spans="1:7" ht="12" customHeight="1" x14ac:dyDescent="0.25">
      <c r="A68" s="50"/>
      <c r="B68" s="57" t="s">
        <v>45</v>
      </c>
      <c r="C68" s="58"/>
      <c r="D68" s="58"/>
      <c r="E68" s="58"/>
      <c r="F68" s="58"/>
      <c r="G68" s="59">
        <f>G67+G66</f>
        <v>1896237.588</v>
      </c>
    </row>
    <row r="69" spans="1:7" ht="15" x14ac:dyDescent="0.25">
      <c r="A69" s="50"/>
      <c r="B69" s="54" t="s">
        <v>46</v>
      </c>
      <c r="C69" s="55"/>
      <c r="D69" s="55"/>
      <c r="E69" s="55"/>
      <c r="F69" s="55"/>
      <c r="G69" s="56">
        <f>G12</f>
        <v>3200000</v>
      </c>
    </row>
    <row r="70" spans="1:7" ht="15" x14ac:dyDescent="0.25">
      <c r="A70" s="50"/>
      <c r="B70" s="60" t="s">
        <v>47</v>
      </c>
      <c r="C70" s="61"/>
      <c r="D70" s="61"/>
      <c r="E70" s="61"/>
      <c r="F70" s="61"/>
      <c r="G70" s="100">
        <f>G69-G68</f>
        <v>1303762.412</v>
      </c>
    </row>
    <row r="71" spans="1:7" ht="12" customHeight="1" x14ac:dyDescent="0.25">
      <c r="A71" s="50"/>
      <c r="B71" s="62" t="s">
        <v>78</v>
      </c>
      <c r="C71" s="63"/>
      <c r="D71" s="63"/>
      <c r="E71" s="63"/>
      <c r="F71" s="63"/>
      <c r="G71" s="64"/>
    </row>
    <row r="72" spans="1:7" ht="12.75" customHeight="1" thickBot="1" x14ac:dyDescent="0.3">
      <c r="A72" s="50"/>
      <c r="B72" s="65"/>
      <c r="C72" s="63"/>
      <c r="D72" s="63"/>
      <c r="E72" s="63"/>
      <c r="F72" s="63"/>
      <c r="G72" s="64"/>
    </row>
    <row r="73" spans="1:7" ht="12" customHeight="1" x14ac:dyDescent="0.25">
      <c r="A73" s="50"/>
      <c r="B73" s="66" t="s">
        <v>79</v>
      </c>
      <c r="C73" s="67"/>
      <c r="D73" s="67"/>
      <c r="E73" s="67"/>
      <c r="F73" s="68"/>
      <c r="G73" s="64"/>
    </row>
    <row r="74" spans="1:7" ht="12" customHeight="1" x14ac:dyDescent="0.25">
      <c r="A74" s="50"/>
      <c r="B74" s="69" t="s">
        <v>48</v>
      </c>
      <c r="C74" s="70"/>
      <c r="D74" s="70"/>
      <c r="E74" s="70"/>
      <c r="F74" s="71"/>
      <c r="G74" s="64"/>
    </row>
    <row r="75" spans="1:7" ht="12" customHeight="1" x14ac:dyDescent="0.25">
      <c r="A75" s="50"/>
      <c r="B75" s="69" t="s">
        <v>49</v>
      </c>
      <c r="C75" s="70"/>
      <c r="D75" s="70"/>
      <c r="E75" s="70"/>
      <c r="F75" s="71"/>
      <c r="G75" s="64"/>
    </row>
    <row r="76" spans="1:7" ht="12" customHeight="1" x14ac:dyDescent="0.25">
      <c r="A76" s="50"/>
      <c r="B76" s="69" t="s">
        <v>50</v>
      </c>
      <c r="C76" s="70"/>
      <c r="D76" s="70"/>
      <c r="E76" s="70"/>
      <c r="F76" s="71"/>
      <c r="G76" s="64"/>
    </row>
    <row r="77" spans="1:7" ht="12" customHeight="1" x14ac:dyDescent="0.25">
      <c r="A77" s="50"/>
      <c r="B77" s="69" t="s">
        <v>51</v>
      </c>
      <c r="C77" s="70"/>
      <c r="D77" s="70"/>
      <c r="E77" s="70"/>
      <c r="F77" s="71"/>
      <c r="G77" s="64"/>
    </row>
    <row r="78" spans="1:7" ht="12" customHeight="1" x14ac:dyDescent="0.25">
      <c r="A78" s="50"/>
      <c r="B78" s="69" t="s">
        <v>52</v>
      </c>
      <c r="C78" s="70"/>
      <c r="D78" s="70"/>
      <c r="E78" s="70"/>
      <c r="F78" s="71"/>
      <c r="G78" s="64"/>
    </row>
    <row r="79" spans="1:7" ht="12.75" customHeight="1" thickBot="1" x14ac:dyDescent="0.3">
      <c r="A79" s="50"/>
      <c r="B79" s="72" t="s">
        <v>53</v>
      </c>
      <c r="C79" s="73"/>
      <c r="D79" s="73"/>
      <c r="E79" s="73"/>
      <c r="F79" s="74"/>
      <c r="G79" s="64"/>
    </row>
    <row r="80" spans="1:7" ht="12.75" customHeight="1" x14ac:dyDescent="0.25">
      <c r="A80" s="50"/>
      <c r="B80" s="65"/>
      <c r="C80" s="70"/>
      <c r="D80" s="70"/>
      <c r="E80" s="70"/>
      <c r="F80" s="70"/>
      <c r="G80" s="64"/>
    </row>
    <row r="81" spans="1:7" ht="15" customHeight="1" thickBot="1" x14ac:dyDescent="0.3">
      <c r="A81" s="50"/>
      <c r="B81" s="148" t="s">
        <v>54</v>
      </c>
      <c r="C81" s="149"/>
      <c r="D81" s="75"/>
      <c r="E81" s="76"/>
      <c r="F81" s="76"/>
      <c r="G81" s="64"/>
    </row>
    <row r="82" spans="1:7" ht="15" x14ac:dyDescent="0.25">
      <c r="A82" s="50"/>
      <c r="B82" s="77" t="s">
        <v>41</v>
      </c>
      <c r="C82" s="98" t="s">
        <v>82</v>
      </c>
      <c r="D82" s="99" t="s">
        <v>55</v>
      </c>
      <c r="E82" s="76"/>
      <c r="F82" s="76"/>
      <c r="G82" s="64"/>
    </row>
    <row r="83" spans="1:7" ht="15" x14ac:dyDescent="0.25">
      <c r="A83" s="50"/>
      <c r="B83" s="78" t="s">
        <v>56</v>
      </c>
      <c r="C83" s="79">
        <f>G27</f>
        <v>560000</v>
      </c>
      <c r="D83" s="80">
        <f>(C83/C89)</f>
        <v>0.29532164299656316</v>
      </c>
      <c r="E83" s="76"/>
      <c r="F83" s="76"/>
      <c r="G83" s="64"/>
    </row>
    <row r="84" spans="1:7" ht="15" x14ac:dyDescent="0.25">
      <c r="A84" s="50"/>
      <c r="B84" s="78" t="s">
        <v>57</v>
      </c>
      <c r="C84" s="79">
        <f>G33</f>
        <v>60000</v>
      </c>
      <c r="D84" s="80">
        <f>(C84/C89)</f>
        <v>3.164160460677462E-2</v>
      </c>
      <c r="E84" s="76"/>
      <c r="F84" s="76"/>
      <c r="G84" s="64"/>
    </row>
    <row r="85" spans="1:7" ht="15" x14ac:dyDescent="0.25">
      <c r="A85" s="50"/>
      <c r="B85" s="78" t="s">
        <v>58</v>
      </c>
      <c r="C85" s="79">
        <f>G41</f>
        <v>70000.56</v>
      </c>
      <c r="D85" s="80">
        <f>(C85/C89)</f>
        <v>3.6915500696213389E-2</v>
      </c>
      <c r="E85" s="76"/>
      <c r="F85" s="76"/>
      <c r="G85" s="64"/>
    </row>
    <row r="86" spans="1:7" ht="15" x14ac:dyDescent="0.25">
      <c r="A86" s="50"/>
      <c r="B86" s="78" t="s">
        <v>27</v>
      </c>
      <c r="C86" s="79">
        <f>G58</f>
        <v>995940</v>
      </c>
      <c r="D86" s="80">
        <f>(C86/C89)</f>
        <v>0.52521899486785195</v>
      </c>
      <c r="E86" s="76"/>
      <c r="F86" s="76"/>
      <c r="G86" s="64"/>
    </row>
    <row r="87" spans="1:7" ht="15" x14ac:dyDescent="0.25">
      <c r="A87" s="50"/>
      <c r="B87" s="78" t="s">
        <v>59</v>
      </c>
      <c r="C87" s="81">
        <f>G64</f>
        <v>120000</v>
      </c>
      <c r="D87" s="80">
        <f>(C87/C89)</f>
        <v>6.3283209213549241E-2</v>
      </c>
      <c r="E87" s="82"/>
      <c r="F87" s="82"/>
      <c r="G87" s="64"/>
    </row>
    <row r="88" spans="1:7" ht="15" x14ac:dyDescent="0.25">
      <c r="A88" s="50"/>
      <c r="B88" s="78" t="s">
        <v>60</v>
      </c>
      <c r="C88" s="81">
        <f>G67</f>
        <v>90297.028000000006</v>
      </c>
      <c r="D88" s="80">
        <f>(C88/C89)</f>
        <v>4.7619047619047623E-2</v>
      </c>
      <c r="E88" s="82"/>
      <c r="F88" s="82"/>
      <c r="G88" s="64"/>
    </row>
    <row r="89" spans="1:7" ht="12.75" customHeight="1" thickBot="1" x14ac:dyDescent="0.3">
      <c r="A89" s="50"/>
      <c r="B89" s="83" t="s">
        <v>61</v>
      </c>
      <c r="C89" s="84">
        <f>SUM(C83:C88)</f>
        <v>1896237.588</v>
      </c>
      <c r="D89" s="85">
        <f>SUM(D83:D88)</f>
        <v>1</v>
      </c>
      <c r="E89" s="82"/>
      <c r="F89" s="82"/>
      <c r="G89" s="64"/>
    </row>
    <row r="90" spans="1:7" ht="12" customHeight="1" x14ac:dyDescent="0.25">
      <c r="A90" s="50"/>
      <c r="B90" s="65"/>
      <c r="C90" s="63"/>
      <c r="D90" s="63"/>
      <c r="E90" s="63"/>
      <c r="F90" s="63"/>
      <c r="G90" s="64"/>
    </row>
    <row r="91" spans="1:7" ht="12.75" customHeight="1" x14ac:dyDescent="0.25">
      <c r="A91" s="50"/>
      <c r="B91" s="86"/>
      <c r="C91" s="63"/>
      <c r="D91" s="63"/>
      <c r="E91" s="63"/>
      <c r="F91" s="63"/>
      <c r="G91" s="64"/>
    </row>
    <row r="92" spans="1:7" ht="12" customHeight="1" thickBot="1" x14ac:dyDescent="0.3">
      <c r="A92" s="87"/>
      <c r="B92" s="88"/>
      <c r="C92" s="89" t="s">
        <v>71</v>
      </c>
      <c r="D92" s="90"/>
      <c r="E92" s="91"/>
      <c r="F92" s="92"/>
      <c r="G92" s="64"/>
    </row>
    <row r="93" spans="1:7" ht="15" x14ac:dyDescent="0.25">
      <c r="A93" s="50"/>
      <c r="B93" s="93" t="s">
        <v>72</v>
      </c>
      <c r="C93" s="113">
        <v>1400</v>
      </c>
      <c r="D93" s="113">
        <v>1600</v>
      </c>
      <c r="E93" s="114">
        <v>1800</v>
      </c>
      <c r="F93" s="94"/>
      <c r="G93" s="95"/>
    </row>
    <row r="94" spans="1:7" ht="15.75" thickBot="1" x14ac:dyDescent="0.3">
      <c r="A94" s="50"/>
      <c r="B94" s="83" t="s">
        <v>73</v>
      </c>
      <c r="C94" s="84">
        <f>(G68/C93)</f>
        <v>1354.45542</v>
      </c>
      <c r="D94" s="84">
        <f>(G68/D93)</f>
        <v>1185.1484925</v>
      </c>
      <c r="E94" s="96">
        <f>(G68/E93)</f>
        <v>1053.4653266666667</v>
      </c>
      <c r="F94" s="94"/>
      <c r="G94" s="95"/>
    </row>
    <row r="95" spans="1:7" ht="15.6" customHeight="1" x14ac:dyDescent="0.25">
      <c r="A95" s="50"/>
      <c r="B95" s="62" t="s">
        <v>62</v>
      </c>
      <c r="C95" s="70"/>
      <c r="D95" s="70"/>
      <c r="E95" s="70"/>
      <c r="F95" s="70"/>
      <c r="G95" s="70"/>
    </row>
    <row r="96" spans="1:7" ht="11.25" customHeight="1" x14ac:dyDescent="0.25">
      <c r="A96" s="97"/>
      <c r="B96" s="97"/>
      <c r="C96" s="97"/>
      <c r="D96" s="97"/>
      <c r="E96" s="97"/>
      <c r="F96" s="97"/>
      <c r="G96" s="9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seco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2022-02-02T18:56:04Z</cp:lastPrinted>
  <dcterms:created xsi:type="dcterms:W3CDTF">2020-11-27T12:49:26Z</dcterms:created>
  <dcterms:modified xsi:type="dcterms:W3CDTF">2023-04-19T13:46:17Z</dcterms:modified>
</cp:coreProperties>
</file>