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Poroto Verd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  <c r="G51" i="1"/>
  <c r="G66" i="1"/>
  <c r="G65" i="1"/>
  <c r="G60" i="1"/>
  <c r="G59" i="1"/>
  <c r="G58" i="1"/>
  <c r="G57" i="1"/>
  <c r="G56" i="1"/>
  <c r="G55" i="1"/>
  <c r="G54" i="1"/>
  <c r="G53" i="1"/>
  <c r="G50" i="1"/>
  <c r="G49" i="1"/>
  <c r="G48" i="1"/>
  <c r="G47" i="1"/>
  <c r="G28" i="1"/>
  <c r="G27" i="1"/>
  <c r="G26" i="1"/>
  <c r="G25" i="1"/>
  <c r="G24" i="1"/>
  <c r="G23" i="1"/>
  <c r="G22" i="1"/>
  <c r="G21" i="1"/>
  <c r="G12" i="1"/>
  <c r="G67" i="1" l="1"/>
  <c r="G39" i="1" l="1"/>
  <c r="G40" i="1"/>
  <c r="G41" i="1"/>
  <c r="G38" i="1"/>
  <c r="G29" i="1" l="1"/>
  <c r="G42" i="1" l="1"/>
  <c r="C90" i="1" l="1"/>
  <c r="C88" i="1"/>
  <c r="G72" i="1"/>
  <c r="C86" i="1" l="1"/>
  <c r="G61" i="1"/>
  <c r="C89" i="1" s="1"/>
  <c r="G69" i="1" l="1"/>
  <c r="G70" i="1" s="1"/>
  <c r="G71" i="1" l="1"/>
  <c r="D97" i="1" s="1"/>
  <c r="C91" i="1"/>
  <c r="E97" i="1" l="1"/>
  <c r="C97" i="1"/>
  <c r="G73" i="1"/>
  <c r="C92" i="1"/>
  <c r="D89" i="1" l="1"/>
  <c r="D88" i="1"/>
  <c r="D90" i="1"/>
  <c r="D86" i="1"/>
  <c r="D91" i="1"/>
  <c r="D92" i="1" l="1"/>
</calcChain>
</file>

<file path=xl/sharedStrings.xml><?xml version="1.0" encoding="utf-8"?>
<sst xmlns="http://schemas.openxmlformats.org/spreadsheetml/2006/main" count="174" uniqueCount="116">
  <si>
    <t>RUBRO O CULTIVO</t>
  </si>
  <si>
    <t>POROTO VERDE</t>
  </si>
  <si>
    <t>RENDIMIENTO (Kg/Há.)</t>
  </si>
  <si>
    <t>VARIEDAD</t>
  </si>
  <si>
    <t>Magnum</t>
  </si>
  <si>
    <t>FECHA ESTIMADA  PRECIO VENTA</t>
  </si>
  <si>
    <t>MARZO 2023</t>
  </si>
  <si>
    <t>NIVEL TECNOLÓGICO</t>
  </si>
  <si>
    <t>Alto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</si>
  <si>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</si>
  <si>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</si>
  <si>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</si>
  <si>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</si>
  <si>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</si>
  <si>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</si>
  <si>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</si>
  <si>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</si>
  <si>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</si>
  <si>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C Vitor- P concordia</t>
  </si>
  <si>
    <t>FECHA DE COSECHA</t>
  </si>
  <si>
    <t>septiembre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</si>
  <si>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</si>
  <si>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</si>
  <si>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</si>
  <si>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</si>
  <si>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</si>
  <si>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</si>
  <si>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</si>
  <si>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</si>
  <si>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</si>
  <si>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</si>
  <si>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</si>
  <si>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suelo</t>
  </si>
  <si>
    <t>JH</t>
  </si>
  <si>
    <t>abril</t>
  </si>
  <si>
    <t xml:space="preserve">Siembra </t>
  </si>
  <si>
    <t xml:space="preserve">mayo </t>
  </si>
  <si>
    <t>Riego y fertirrigación</t>
  </si>
  <si>
    <t>abril-septiembre</t>
  </si>
  <si>
    <t>Aplicación materia orgánica</t>
  </si>
  <si>
    <t>Aplicación de fertilizantes</t>
  </si>
  <si>
    <t>abril-agosto</t>
  </si>
  <si>
    <t>Aplicación agroquímicos</t>
  </si>
  <si>
    <t>mayo-septiembre</t>
  </si>
  <si>
    <t>Cosecha y limpieza</t>
  </si>
  <si>
    <t>Selección y embalaje (mallas)</t>
  </si>
  <si>
    <t>Subtotal Jornadas Hombre</t>
  </si>
  <si>
    <t>JORNADAS ANIMAL</t>
  </si>
  <si>
    <t>Subtotal Jornadas Animal</t>
  </si>
  <si>
    <t>MAQUINARIA</t>
  </si>
  <si>
    <t>Tractor/Arado</t>
  </si>
  <si>
    <t>JM</t>
  </si>
  <si>
    <t>febrero-marzo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</si>
  <si>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</si>
  <si>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</si>
  <si>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</si>
  <si>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</si>
  <si>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</si>
  <si>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</si>
  <si>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</si>
  <si>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</si>
  <si>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</si>
  <si>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 ( env. 25 kg u)</t>
  </si>
  <si>
    <t xml:space="preserve">u </t>
  </si>
  <si>
    <t>FERTILIZANTES</t>
  </si>
  <si>
    <t>Nitrato de Potasio</t>
  </si>
  <si>
    <t>Kg</t>
  </si>
  <si>
    <t>abril-mayo</t>
  </si>
  <si>
    <t>Sulfato de potasio</t>
  </si>
  <si>
    <t>abril.mayo</t>
  </si>
  <si>
    <t>Urea</t>
  </si>
  <si>
    <t>Superfosfato Triple</t>
  </si>
  <si>
    <t>Fosfato monoamónico</t>
  </si>
  <si>
    <t>Fitolin (F)</t>
  </si>
  <si>
    <t>Lt.</t>
  </si>
  <si>
    <t>Materia orgánica (guano)</t>
  </si>
  <si>
    <t>INSECTICIDAS</t>
  </si>
  <si>
    <t>Furadan 10 G (F)</t>
  </si>
  <si>
    <t>Clorpirifos 48% EC</t>
  </si>
  <si>
    <t>Dimetoato 40%ec (I)</t>
  </si>
  <si>
    <t>Selecron 720EC (I)</t>
  </si>
  <si>
    <t>Subtotal Insumos</t>
  </si>
  <si>
    <t>OTROS</t>
  </si>
  <si>
    <t>Item</t>
  </si>
  <si>
    <t>Mallas (25 kg)</t>
  </si>
  <si>
    <t>u</t>
  </si>
  <si>
    <t xml:space="preserve">septiembre- octubre </t>
  </si>
  <si>
    <t>Cinta de riego</t>
  </si>
  <si>
    <t>mayo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</si>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</sst>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/>
    <xf numFmtId="0" fontId="5" fillId="0" borderId="57" xfId="0" applyFont="1" applyFill="1" applyBorder="1"/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/>
    <xf numFmtId="0" fontId="7" fillId="0" borderId="57" xfId="0" applyFont="1" applyFill="1" applyBorder="1"/>
    <xf numFmtId="0" fontId="5" fillId="0" borderId="57" xfId="0" applyFont="1" applyFill="1" applyBorder="1" applyAlignment="1">
      <alignment wrapText="1"/>
    </xf>
    <xf numFmtId="49" fontId="5" fillId="10" borderId="57" xfId="0" applyNumberFormat="1" applyFont="1" applyFill="1" applyBorder="1" applyAlignment="1">
      <alignment horizontal="left" vertical="top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49" fontId="3" fillId="3" borderId="60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60" xfId="0" applyNumberFormat="1" applyFont="1" applyFill="1" applyBorder="1" applyAlignment="1">
      <alignment horizontal="right" vertical="justify"/>
    </xf>
    <xf numFmtId="0" fontId="3" fillId="3" borderId="60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10" borderId="56" xfId="0" applyFont="1" applyFill="1" applyBorder="1" applyAlignment="1">
      <alignment horizontal="right"/>
    </xf>
    <xf numFmtId="3" fontId="1" fillId="10" borderId="5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/>
    </xf>
    <xf numFmtId="49" fontId="1" fillId="2" borderId="59" xfId="0" applyNumberFormat="1" applyFont="1" applyFill="1" applyBorder="1" applyAlignment="1">
      <alignment wrapText="1"/>
    </xf>
    <xf numFmtId="49" fontId="5" fillId="10" borderId="57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right" vertical="center" wrapText="1"/>
    </xf>
    <xf numFmtId="0" fontId="1" fillId="2" borderId="57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 vertical="center" wrapText="1"/>
    </xf>
    <xf numFmtId="0" fontId="1" fillId="0" borderId="57" xfId="0" applyNumberFormat="1" applyFont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left" vertical="center" wrapText="1"/>
    </xf>
    <xf numFmtId="0" fontId="1" fillId="0" borderId="57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7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/>
    </xf>
    <xf numFmtId="0" fontId="1" fillId="10" borderId="57" xfId="0" applyFont="1" applyFill="1" applyBorder="1" applyAlignment="1">
      <alignment horizontal="right"/>
    </xf>
    <xf numFmtId="3" fontId="1" fillId="10" borderId="5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right"/>
    </xf>
    <xf numFmtId="0" fontId="5" fillId="0" borderId="57" xfId="0" applyFont="1" applyFill="1" applyBorder="1" applyAlignment="1">
      <alignment horizontal="right" wrapText="1"/>
    </xf>
    <xf numFmtId="0" fontId="5" fillId="0" borderId="57" xfId="0" applyFont="1" applyFill="1" applyBorder="1" applyAlignment="1">
      <alignment horizontal="right" vertical="center"/>
    </xf>
    <xf numFmtId="3" fontId="1" fillId="2" borderId="59" xfId="0" applyNumberFormat="1" applyFont="1" applyFill="1" applyBorder="1" applyAlignment="1">
      <alignment horizontal="right" vertical="center"/>
    </xf>
    <xf numFmtId="3" fontId="1" fillId="2" borderId="57" xfId="0" applyNumberFormat="1" applyFont="1" applyFill="1" applyBorder="1" applyAlignment="1">
      <alignment horizontal="right" vertical="center"/>
    </xf>
    <xf numFmtId="1" fontId="1" fillId="2" borderId="57" xfId="0" applyNumberFormat="1" applyFont="1" applyFill="1" applyBorder="1" applyAlignment="1">
      <alignment horizontal="right" vertical="center"/>
    </xf>
    <xf numFmtId="49" fontId="1" fillId="2" borderId="59" xfId="0" applyNumberFormat="1" applyFont="1" applyFill="1" applyBorder="1" applyAlignment="1">
      <alignment horizontal="right" vertical="center" wrapText="1"/>
    </xf>
    <xf numFmtId="49" fontId="1" fillId="2" borderId="59" xfId="0" applyNumberFormat="1" applyFont="1" applyFill="1" applyBorder="1" applyAlignment="1">
      <alignment horizontal="right" vertical="center"/>
    </xf>
    <xf numFmtId="1" fontId="1" fillId="2" borderId="59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3" fontId="1" fillId="2" borderId="56" xfId="0" applyNumberFormat="1" applyFont="1" applyFill="1" applyBorder="1" applyAlignment="1">
      <alignment horizontal="right"/>
    </xf>
    <xf numFmtId="0" fontId="5" fillId="0" borderId="61" xfId="0" applyFont="1" applyFill="1" applyBorder="1" applyAlignment="1">
      <alignment wrapText="1"/>
    </xf>
    <xf numFmtId="0" fontId="5" fillId="0" borderId="61" xfId="0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workbookViewId="0">
      <selection activeCell="F67" sqref="F6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22" customFormat="1" ht="12" customHeight="1" x14ac:dyDescent="0.2">
      <c r="A9" s="20"/>
      <c r="B9" s="5" t="s">
        <v>0</v>
      </c>
      <c r="C9" s="106" t="s">
        <v>1</v>
      </c>
      <c r="D9" s="7"/>
      <c r="E9" s="154" t="s">
        <v>2</v>
      </c>
      <c r="F9" s="155"/>
      <c r="G9" s="111">
        <v>12000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</row>
    <row r="10" spans="1:255" s="22" customFormat="1" ht="26.25" customHeight="1" x14ac:dyDescent="0.2">
      <c r="A10" s="20"/>
      <c r="B10" s="8" t="s">
        <v>3</v>
      </c>
      <c r="C10" s="107" t="s">
        <v>4</v>
      </c>
      <c r="D10" s="7"/>
      <c r="E10" s="156" t="s">
        <v>5</v>
      </c>
      <c r="F10" s="157"/>
      <c r="G10" s="106" t="s">
        <v>6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</row>
    <row r="11" spans="1:255" s="22" customFormat="1" ht="18" customHeight="1" x14ac:dyDescent="0.2">
      <c r="A11" s="20"/>
      <c r="B11" s="8" t="s">
        <v>7</v>
      </c>
      <c r="C11" s="106" t="s">
        <v>8</v>
      </c>
      <c r="D11" s="7"/>
      <c r="E11" s="156" t="s">
        <v>9</v>
      </c>
      <c r="F11" s="157"/>
      <c r="G11" s="140">
        <v>800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</row>
    <row r="12" spans="1:255" s="22" customFormat="1" ht="11.25" customHeight="1" x14ac:dyDescent="0.2">
      <c r="A12" s="20"/>
      <c r="B12" s="8" t="s">
        <v>10</v>
      </c>
      <c r="C12" s="107" t="s">
        <v>11</v>
      </c>
      <c r="D12" s="7"/>
      <c r="E12" s="109" t="s">
        <v>12</v>
      </c>
      <c r="F12" s="150"/>
      <c r="G12" s="110">
        <f>(G9*G11)</f>
        <v>9600000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</row>
    <row r="13" spans="1:255" s="22" customFormat="1" ht="11.25" customHeight="1" x14ac:dyDescent="0.2">
      <c r="A13" s="20"/>
      <c r="B13" s="8" t="s">
        <v>13</v>
      </c>
      <c r="C13" s="106" t="s">
        <v>14</v>
      </c>
      <c r="D13" s="7"/>
      <c r="E13" s="156" t="s">
        <v>15</v>
      </c>
      <c r="F13" s="157"/>
      <c r="G13" s="106" t="s">
        <v>16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</row>
    <row r="14" spans="1:255" s="22" customFormat="1" ht="13.5" customHeight="1" x14ac:dyDescent="0.2">
      <c r="A14" s="20"/>
      <c r="B14" s="8" t="s">
        <v>17</v>
      </c>
      <c r="C14" s="106" t="s">
        <v>18</v>
      </c>
      <c r="D14" s="7"/>
      <c r="E14" s="156" t="s">
        <v>19</v>
      </c>
      <c r="F14" s="157"/>
      <c r="G14" s="106" t="s">
        <v>20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</row>
    <row r="15" spans="1:255" s="22" customFormat="1" ht="25.5" customHeight="1" x14ac:dyDescent="0.2">
      <c r="A15" s="20"/>
      <c r="B15" s="8" t="s">
        <v>21</v>
      </c>
      <c r="C15" s="108">
        <v>44989</v>
      </c>
      <c r="D15" s="7"/>
      <c r="E15" s="158" t="s">
        <v>22</v>
      </c>
      <c r="F15" s="159"/>
      <c r="G15" s="107" t="s">
        <v>23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</row>
    <row r="16" spans="1:255" s="22" customFormat="1" ht="12" customHeight="1" x14ac:dyDescent="0.25">
      <c r="A16" s="23"/>
      <c r="B16" s="24"/>
      <c r="C16" s="25"/>
      <c r="D16" s="26"/>
      <c r="E16" s="27"/>
      <c r="F16" s="27"/>
      <c r="G16" s="28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</row>
    <row r="17" spans="1:255" s="22" customFormat="1" ht="12" customHeight="1" x14ac:dyDescent="0.25">
      <c r="A17" s="29"/>
      <c r="B17" s="160" t="s">
        <v>24</v>
      </c>
      <c r="C17" s="161"/>
      <c r="D17" s="161"/>
      <c r="E17" s="161"/>
      <c r="F17" s="161"/>
      <c r="G17" s="16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22" customFormat="1" ht="12" customHeight="1" x14ac:dyDescent="0.25">
      <c r="A18" s="23"/>
      <c r="B18" s="30"/>
      <c r="C18" s="31"/>
      <c r="D18" s="31"/>
      <c r="E18" s="31"/>
      <c r="F18" s="31"/>
      <c r="G18" s="3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</row>
    <row r="19" spans="1:255" s="22" customFormat="1" ht="12" customHeight="1" x14ac:dyDescent="0.25">
      <c r="A19" s="20"/>
      <c r="B19" s="32" t="s">
        <v>25</v>
      </c>
      <c r="C19" s="33"/>
      <c r="D19" s="26"/>
      <c r="E19" s="26"/>
      <c r="F19" s="26"/>
      <c r="G19" s="26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</row>
    <row r="20" spans="1:255" s="22" customFormat="1" ht="24" customHeight="1" x14ac:dyDescent="0.25">
      <c r="A20" s="29"/>
      <c r="B20" s="34" t="s">
        <v>26</v>
      </c>
      <c r="C20" s="34" t="s">
        <v>27</v>
      </c>
      <c r="D20" s="34" t="s">
        <v>28</v>
      </c>
      <c r="E20" s="34" t="s">
        <v>29</v>
      </c>
      <c r="F20" s="34" t="s">
        <v>30</v>
      </c>
      <c r="G20" s="34" t="s">
        <v>31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</row>
    <row r="21" spans="1:255" s="22" customFormat="1" ht="12.75" customHeight="1" x14ac:dyDescent="0.2">
      <c r="A21" s="29"/>
      <c r="B21" s="10" t="s">
        <v>32</v>
      </c>
      <c r="C21" s="107" t="s">
        <v>33</v>
      </c>
      <c r="D21" s="117">
        <v>8</v>
      </c>
      <c r="E21" s="143" t="s">
        <v>34</v>
      </c>
      <c r="F21" s="110">
        <v>40000</v>
      </c>
      <c r="G21" s="110">
        <f t="shared" ref="G21:G28" si="0">(D21*F21)</f>
        <v>320000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</row>
    <row r="22" spans="1:255" s="22" customFormat="1" ht="12.75" customHeight="1" x14ac:dyDescent="0.2">
      <c r="A22" s="29"/>
      <c r="B22" s="10" t="s">
        <v>35</v>
      </c>
      <c r="C22" s="107" t="s">
        <v>33</v>
      </c>
      <c r="D22" s="117">
        <v>1</v>
      </c>
      <c r="E22" s="143" t="s">
        <v>36</v>
      </c>
      <c r="F22" s="110">
        <v>40000</v>
      </c>
      <c r="G22" s="110">
        <f t="shared" si="0"/>
        <v>40000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</row>
    <row r="23" spans="1:255" s="22" customFormat="1" ht="12.75" customHeight="1" x14ac:dyDescent="0.2">
      <c r="A23" s="29"/>
      <c r="B23" s="10" t="s">
        <v>37</v>
      </c>
      <c r="C23" s="107" t="s">
        <v>33</v>
      </c>
      <c r="D23" s="117">
        <v>8</v>
      </c>
      <c r="E23" s="143" t="s">
        <v>38</v>
      </c>
      <c r="F23" s="110">
        <v>40000</v>
      </c>
      <c r="G23" s="110">
        <f t="shared" si="0"/>
        <v>320000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</row>
    <row r="24" spans="1:255" s="22" customFormat="1" ht="12.75" customHeight="1" x14ac:dyDescent="0.2">
      <c r="A24" s="29"/>
      <c r="B24" s="10" t="s">
        <v>39</v>
      </c>
      <c r="C24" s="107" t="s">
        <v>33</v>
      </c>
      <c r="D24" s="117">
        <v>4</v>
      </c>
      <c r="E24" s="143" t="s">
        <v>34</v>
      </c>
      <c r="F24" s="110">
        <v>40000</v>
      </c>
      <c r="G24" s="110">
        <f t="shared" si="0"/>
        <v>160000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</row>
    <row r="25" spans="1:255" s="22" customFormat="1" ht="12.75" customHeight="1" x14ac:dyDescent="0.2">
      <c r="A25" s="29"/>
      <c r="B25" s="10" t="s">
        <v>40</v>
      </c>
      <c r="C25" s="107" t="s">
        <v>33</v>
      </c>
      <c r="D25" s="117">
        <v>4</v>
      </c>
      <c r="E25" s="143" t="s">
        <v>41</v>
      </c>
      <c r="F25" s="110">
        <v>40000</v>
      </c>
      <c r="G25" s="110">
        <f t="shared" si="0"/>
        <v>160000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</row>
    <row r="26" spans="1:255" s="22" customFormat="1" ht="12.75" customHeight="1" x14ac:dyDescent="0.2">
      <c r="A26" s="29"/>
      <c r="B26" s="10" t="s">
        <v>42</v>
      </c>
      <c r="C26" s="107" t="s">
        <v>33</v>
      </c>
      <c r="D26" s="117">
        <v>8</v>
      </c>
      <c r="E26" s="143" t="s">
        <v>43</v>
      </c>
      <c r="F26" s="110">
        <v>40000</v>
      </c>
      <c r="G26" s="110">
        <f t="shared" si="0"/>
        <v>320000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</row>
    <row r="27" spans="1:255" s="22" customFormat="1" ht="12.75" customHeight="1" x14ac:dyDescent="0.2">
      <c r="A27" s="29"/>
      <c r="B27" s="10" t="s">
        <v>44</v>
      </c>
      <c r="C27" s="107" t="s">
        <v>33</v>
      </c>
      <c r="D27" s="117">
        <v>12</v>
      </c>
      <c r="E27" s="143" t="s">
        <v>20</v>
      </c>
      <c r="F27" s="110">
        <v>40000</v>
      </c>
      <c r="G27" s="110">
        <f t="shared" si="0"/>
        <v>480000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</row>
    <row r="28" spans="1:255" s="22" customFormat="1" ht="12.75" customHeight="1" x14ac:dyDescent="0.2">
      <c r="A28" s="29"/>
      <c r="B28" s="10" t="s">
        <v>45</v>
      </c>
      <c r="C28" s="107" t="s">
        <v>33</v>
      </c>
      <c r="D28" s="117">
        <v>8</v>
      </c>
      <c r="E28" s="143" t="s">
        <v>20</v>
      </c>
      <c r="F28" s="110">
        <v>40000</v>
      </c>
      <c r="G28" s="110">
        <f t="shared" si="0"/>
        <v>320000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</row>
    <row r="29" spans="1:255" s="22" customFormat="1" ht="12.75" customHeight="1" x14ac:dyDescent="0.25">
      <c r="A29" s="29"/>
      <c r="B29" s="35" t="s">
        <v>46</v>
      </c>
      <c r="C29" s="103"/>
      <c r="D29" s="103"/>
      <c r="E29" s="103"/>
      <c r="F29" s="103"/>
      <c r="G29" s="104">
        <f>SUM(G21:G28)</f>
        <v>2120000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</row>
    <row r="30" spans="1:255" s="22" customFormat="1" ht="12" customHeight="1" x14ac:dyDescent="0.25">
      <c r="A30" s="23"/>
      <c r="B30" s="30"/>
      <c r="C30" s="31"/>
      <c r="D30" s="31"/>
      <c r="E30" s="31"/>
      <c r="F30" s="36"/>
      <c r="G30" s="3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</row>
    <row r="31" spans="1:255" s="22" customFormat="1" ht="12" customHeight="1" x14ac:dyDescent="0.25">
      <c r="A31" s="20"/>
      <c r="B31" s="37" t="s">
        <v>47</v>
      </c>
      <c r="C31" s="38"/>
      <c r="D31" s="39"/>
      <c r="E31" s="39"/>
      <c r="F31" s="39"/>
      <c r="G31" s="39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</row>
    <row r="32" spans="1:255" s="22" customFormat="1" ht="24" customHeight="1" x14ac:dyDescent="0.25">
      <c r="A32" s="20"/>
      <c r="B32" s="40" t="s">
        <v>26</v>
      </c>
      <c r="C32" s="41" t="s">
        <v>27</v>
      </c>
      <c r="D32" s="41" t="s">
        <v>28</v>
      </c>
      <c r="E32" s="40" t="s">
        <v>29</v>
      </c>
      <c r="F32" s="41" t="s">
        <v>30</v>
      </c>
      <c r="G32" s="40" t="s">
        <v>31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</row>
    <row r="33" spans="1:255" s="22" customFormat="1" ht="12" customHeight="1" x14ac:dyDescent="0.25">
      <c r="A33" s="20"/>
      <c r="B33" s="42"/>
      <c r="C33" s="42"/>
      <c r="D33" s="42"/>
      <c r="E33" s="42"/>
      <c r="F33" s="42"/>
      <c r="G33" s="42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</row>
    <row r="34" spans="1:255" s="22" customFormat="1" ht="12" customHeight="1" x14ac:dyDescent="0.25">
      <c r="A34" s="20"/>
      <c r="B34" s="43" t="s">
        <v>48</v>
      </c>
      <c r="C34" s="44"/>
      <c r="D34" s="44"/>
      <c r="E34" s="44"/>
      <c r="F34" s="44"/>
      <c r="G34" s="44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</row>
    <row r="35" spans="1:255" s="22" customFormat="1" ht="12" customHeight="1" x14ac:dyDescent="0.25">
      <c r="A35" s="23"/>
      <c r="B35" s="45"/>
      <c r="C35" s="46"/>
      <c r="D35" s="46"/>
      <c r="E35" s="46"/>
      <c r="F35" s="47"/>
      <c r="G35" s="47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</row>
    <row r="36" spans="1:255" s="22" customFormat="1" ht="12" customHeight="1" x14ac:dyDescent="0.25">
      <c r="A36" s="20"/>
      <c r="B36" s="37" t="s">
        <v>49</v>
      </c>
      <c r="C36" s="38"/>
      <c r="D36" s="39"/>
      <c r="E36" s="39"/>
      <c r="F36" s="39"/>
      <c r="G36" s="39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</row>
    <row r="37" spans="1:255" s="22" customFormat="1" ht="24" customHeight="1" x14ac:dyDescent="0.25">
      <c r="A37" s="20"/>
      <c r="B37" s="51" t="s">
        <v>26</v>
      </c>
      <c r="C37" s="51" t="s">
        <v>27</v>
      </c>
      <c r="D37" s="51" t="s">
        <v>28</v>
      </c>
      <c r="E37" s="51" t="s">
        <v>29</v>
      </c>
      <c r="F37" s="52" t="s">
        <v>30</v>
      </c>
      <c r="G37" s="51" t="s">
        <v>31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</row>
    <row r="38" spans="1:255" s="22" customFormat="1" ht="12.75" x14ac:dyDescent="0.25">
      <c r="A38" s="48"/>
      <c r="B38" s="133" t="s">
        <v>50</v>
      </c>
      <c r="C38" s="129" t="s">
        <v>51</v>
      </c>
      <c r="D38" s="130">
        <v>5</v>
      </c>
      <c r="E38" s="107" t="s">
        <v>52</v>
      </c>
      <c r="F38" s="131">
        <v>45000</v>
      </c>
      <c r="G38" s="131">
        <f>D38*F38</f>
        <v>225000</v>
      </c>
      <c r="H38" s="21"/>
      <c r="I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</row>
    <row r="39" spans="1:255" s="22" customFormat="1" ht="12.75" x14ac:dyDescent="0.25">
      <c r="A39" s="48"/>
      <c r="B39" s="135" t="s">
        <v>53</v>
      </c>
      <c r="C39" s="129" t="s">
        <v>51</v>
      </c>
      <c r="D39" s="117">
        <v>5</v>
      </c>
      <c r="E39" s="107" t="s">
        <v>52</v>
      </c>
      <c r="F39" s="131">
        <v>45000</v>
      </c>
      <c r="G39" s="131">
        <f t="shared" ref="G39:G41" si="1">D39*F39</f>
        <v>225000</v>
      </c>
      <c r="H39" s="21"/>
      <c r="I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  <c r="IU39" s="21"/>
    </row>
    <row r="40" spans="1:255" s="22" customFormat="1" ht="12.75" x14ac:dyDescent="0.25">
      <c r="A40" s="48"/>
      <c r="B40" s="133" t="s">
        <v>54</v>
      </c>
      <c r="C40" s="129" t="s">
        <v>51</v>
      </c>
      <c r="D40" s="130">
        <v>2</v>
      </c>
      <c r="E40" s="107" t="s">
        <v>52</v>
      </c>
      <c r="F40" s="131">
        <v>45000</v>
      </c>
      <c r="G40" s="131">
        <f t="shared" si="1"/>
        <v>90000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</row>
    <row r="41" spans="1:255" s="22" customFormat="1" ht="12.75" x14ac:dyDescent="0.25">
      <c r="A41" s="48"/>
      <c r="B41" s="134" t="s">
        <v>55</v>
      </c>
      <c r="C41" s="129" t="s">
        <v>51</v>
      </c>
      <c r="D41" s="132">
        <v>3</v>
      </c>
      <c r="E41" s="107" t="s">
        <v>52</v>
      </c>
      <c r="F41" s="131">
        <v>45000</v>
      </c>
      <c r="G41" s="131">
        <f t="shared" si="1"/>
        <v>135000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</row>
    <row r="42" spans="1:255" s="22" customFormat="1" ht="12.75" customHeight="1" x14ac:dyDescent="0.25">
      <c r="A42" s="20"/>
      <c r="B42" s="49" t="s">
        <v>56</v>
      </c>
      <c r="C42" s="102"/>
      <c r="D42" s="102"/>
      <c r="E42" s="102"/>
      <c r="F42" s="102"/>
      <c r="G42" s="101">
        <f>SUM(G38:G41)</f>
        <v>675000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</row>
    <row r="43" spans="1:255" s="22" customFormat="1" ht="12" customHeight="1" x14ac:dyDescent="0.25">
      <c r="A43" s="23"/>
      <c r="B43" s="45"/>
      <c r="C43" s="46"/>
      <c r="D43" s="46"/>
      <c r="E43" s="46"/>
      <c r="F43" s="47"/>
      <c r="G43" s="47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</row>
    <row r="44" spans="1:255" s="22" customFormat="1" ht="12" customHeight="1" x14ac:dyDescent="0.25">
      <c r="A44" s="20"/>
      <c r="B44" s="37" t="s">
        <v>57</v>
      </c>
      <c r="C44" s="38"/>
      <c r="D44" s="39"/>
      <c r="E44" s="39"/>
      <c r="F44" s="39"/>
      <c r="G44" s="39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</row>
    <row r="45" spans="1:255" s="22" customFormat="1" ht="24" customHeight="1" x14ac:dyDescent="0.25">
      <c r="A45" s="20"/>
      <c r="B45" s="52" t="s">
        <v>58</v>
      </c>
      <c r="C45" s="52" t="s">
        <v>59</v>
      </c>
      <c r="D45" s="52" t="s">
        <v>60</v>
      </c>
      <c r="E45" s="52" t="s">
        <v>29</v>
      </c>
      <c r="F45" s="52" t="s">
        <v>30</v>
      </c>
      <c r="G45" s="52" t="s">
        <v>31</v>
      </c>
      <c r="H45" s="21"/>
      <c r="I45" s="21"/>
      <c r="J45" s="21"/>
      <c r="K45" s="50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</row>
    <row r="46" spans="1:255" s="22" customFormat="1" ht="12.75" customHeight="1" x14ac:dyDescent="0.25">
      <c r="A46" s="48"/>
      <c r="B46" s="11" t="s">
        <v>61</v>
      </c>
      <c r="C46" s="116"/>
      <c r="D46" s="116"/>
      <c r="E46" s="116"/>
      <c r="F46" s="116"/>
      <c r="G46" s="116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  <c r="IS46" s="21"/>
      <c r="IT46" s="21"/>
      <c r="IU46" s="21"/>
    </row>
    <row r="47" spans="1:255" s="22" customFormat="1" ht="12.75" customHeight="1" x14ac:dyDescent="0.2">
      <c r="A47" s="48"/>
      <c r="B47" s="9" t="s">
        <v>62</v>
      </c>
      <c r="C47" s="6" t="s">
        <v>63</v>
      </c>
      <c r="D47" s="112">
        <v>5</v>
      </c>
      <c r="E47" s="6" t="s">
        <v>36</v>
      </c>
      <c r="F47" s="113">
        <v>139496</v>
      </c>
      <c r="G47" s="113">
        <f>(D47*F47)</f>
        <v>697480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</row>
    <row r="48" spans="1:255" s="22" customFormat="1" ht="12.75" customHeight="1" x14ac:dyDescent="0.2">
      <c r="A48" s="48"/>
      <c r="B48" s="12" t="s">
        <v>64</v>
      </c>
      <c r="C48" s="118"/>
      <c r="D48" s="118"/>
      <c r="E48" s="118"/>
      <c r="F48" s="113"/>
      <c r="G48" s="113">
        <f t="shared" ref="G48:G60" si="2">(D48*F48)</f>
        <v>0</v>
      </c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/>
      <c r="IR48" s="21"/>
      <c r="IS48" s="21"/>
      <c r="IT48" s="21"/>
      <c r="IU48" s="21"/>
    </row>
    <row r="49" spans="1:255" s="22" customFormat="1" ht="12.75" customHeight="1" x14ac:dyDescent="0.2">
      <c r="A49" s="48"/>
      <c r="B49" s="13" t="s">
        <v>65</v>
      </c>
      <c r="C49" s="118" t="s">
        <v>66</v>
      </c>
      <c r="D49" s="118">
        <v>200</v>
      </c>
      <c r="E49" s="141" t="s">
        <v>67</v>
      </c>
      <c r="F49" s="113">
        <v>1328</v>
      </c>
      <c r="G49" s="113">
        <f t="shared" si="2"/>
        <v>265600</v>
      </c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</row>
    <row r="50" spans="1:255" s="22" customFormat="1" ht="12.75" customHeight="1" x14ac:dyDescent="0.2">
      <c r="A50" s="48"/>
      <c r="B50" s="13" t="s">
        <v>68</v>
      </c>
      <c r="C50" s="118" t="s">
        <v>66</v>
      </c>
      <c r="D50" s="118">
        <v>150</v>
      </c>
      <c r="E50" s="141" t="s">
        <v>69</v>
      </c>
      <c r="F50" s="113">
        <v>2182</v>
      </c>
      <c r="G50" s="113">
        <f t="shared" si="2"/>
        <v>327300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  <c r="IS50" s="21"/>
      <c r="IT50" s="21"/>
      <c r="IU50" s="21"/>
    </row>
    <row r="51" spans="1:255" s="22" customFormat="1" ht="12.75" customHeight="1" x14ac:dyDescent="0.2">
      <c r="A51" s="48"/>
      <c r="B51" s="13" t="s">
        <v>70</v>
      </c>
      <c r="C51" s="118" t="s">
        <v>66</v>
      </c>
      <c r="D51" s="118">
        <v>200</v>
      </c>
      <c r="E51" s="142" t="s">
        <v>43</v>
      </c>
      <c r="F51" s="113">
        <v>958</v>
      </c>
      <c r="G51" s="113">
        <f t="shared" si="2"/>
        <v>191600</v>
      </c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</row>
    <row r="52" spans="1:255" s="22" customFormat="1" ht="12.75" customHeight="1" x14ac:dyDescent="0.2">
      <c r="A52" s="48"/>
      <c r="B52" s="13" t="s">
        <v>71</v>
      </c>
      <c r="C52" s="118" t="s">
        <v>66</v>
      </c>
      <c r="D52" s="118">
        <v>250</v>
      </c>
      <c r="E52" s="141" t="s">
        <v>67</v>
      </c>
      <c r="F52" s="113">
        <v>403</v>
      </c>
      <c r="G52" s="113">
        <f t="shared" si="2"/>
        <v>100750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21"/>
      <c r="IS52" s="21"/>
      <c r="IT52" s="21"/>
      <c r="IU52" s="21"/>
    </row>
    <row r="53" spans="1:255" s="22" customFormat="1" ht="12.75" customHeight="1" x14ac:dyDescent="0.2">
      <c r="A53" s="48"/>
      <c r="B53" s="13" t="s">
        <v>72</v>
      </c>
      <c r="C53" s="118" t="s">
        <v>66</v>
      </c>
      <c r="D53" s="118">
        <v>100</v>
      </c>
      <c r="E53" s="141" t="s">
        <v>67</v>
      </c>
      <c r="F53" s="113">
        <v>1462</v>
      </c>
      <c r="G53" s="113">
        <f t="shared" si="2"/>
        <v>146200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</row>
    <row r="54" spans="1:255" s="22" customFormat="1" ht="12.75" customHeight="1" x14ac:dyDescent="0.2">
      <c r="A54" s="48"/>
      <c r="B54" s="14" t="s">
        <v>73</v>
      </c>
      <c r="C54" s="114" t="s">
        <v>74</v>
      </c>
      <c r="D54" s="114">
        <v>5</v>
      </c>
      <c r="E54" s="141" t="s">
        <v>43</v>
      </c>
      <c r="F54" s="115">
        <v>4800</v>
      </c>
      <c r="G54" s="113">
        <f t="shared" si="2"/>
        <v>24000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</row>
    <row r="55" spans="1:255" s="22" customFormat="1" ht="12.75" customHeight="1" x14ac:dyDescent="0.2">
      <c r="A55" s="48"/>
      <c r="B55" s="14" t="s">
        <v>75</v>
      </c>
      <c r="C55" s="6" t="s">
        <v>66</v>
      </c>
      <c r="D55" s="112">
        <v>8000</v>
      </c>
      <c r="E55" s="141" t="s">
        <v>34</v>
      </c>
      <c r="F55" s="113">
        <v>132</v>
      </c>
      <c r="G55" s="113">
        <f t="shared" si="2"/>
        <v>1056000</v>
      </c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</row>
    <row r="56" spans="1:255" s="22" customFormat="1" ht="12.75" customHeight="1" x14ac:dyDescent="0.2">
      <c r="A56" s="48"/>
      <c r="B56" s="12" t="s">
        <v>76</v>
      </c>
      <c r="C56" s="118"/>
      <c r="D56" s="118"/>
      <c r="E56" s="118"/>
      <c r="F56" s="113"/>
      <c r="G56" s="113">
        <f t="shared" si="2"/>
        <v>0</v>
      </c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</row>
    <row r="57" spans="1:255" s="22" customFormat="1" ht="12.75" customHeight="1" x14ac:dyDescent="0.2">
      <c r="A57" s="48"/>
      <c r="B57" s="14" t="s">
        <v>77</v>
      </c>
      <c r="C57" s="114" t="s">
        <v>66</v>
      </c>
      <c r="D57" s="114">
        <v>2</v>
      </c>
      <c r="E57" s="141" t="s">
        <v>67</v>
      </c>
      <c r="F57" s="115">
        <v>18910</v>
      </c>
      <c r="G57" s="113">
        <f t="shared" si="2"/>
        <v>37820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</row>
    <row r="58" spans="1:255" s="22" customFormat="1" ht="12.75" customHeight="1" x14ac:dyDescent="0.2">
      <c r="A58" s="48"/>
      <c r="B58" s="14" t="s">
        <v>78</v>
      </c>
      <c r="C58" s="114" t="s">
        <v>74</v>
      </c>
      <c r="D58" s="114">
        <v>10</v>
      </c>
      <c r="E58" s="141" t="s">
        <v>67</v>
      </c>
      <c r="F58" s="115">
        <v>17647</v>
      </c>
      <c r="G58" s="113">
        <f t="shared" si="2"/>
        <v>176470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</row>
    <row r="59" spans="1:255" s="22" customFormat="1" ht="12.75" customHeight="1" x14ac:dyDescent="0.2">
      <c r="A59" s="48"/>
      <c r="B59" s="152" t="s">
        <v>79</v>
      </c>
      <c r="C59" s="114" t="s">
        <v>74</v>
      </c>
      <c r="D59" s="114">
        <v>2</v>
      </c>
      <c r="E59" s="153" t="s">
        <v>67</v>
      </c>
      <c r="F59" s="115">
        <v>13781</v>
      </c>
      <c r="G59" s="151">
        <f t="shared" si="2"/>
        <v>27562</v>
      </c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</row>
    <row r="60" spans="1:255" s="22" customFormat="1" ht="12.75" customHeight="1" x14ac:dyDescent="0.2">
      <c r="A60" s="48"/>
      <c r="B60" s="14" t="s">
        <v>80</v>
      </c>
      <c r="C60" s="138" t="s">
        <v>74</v>
      </c>
      <c r="D60" s="138">
        <v>2</v>
      </c>
      <c r="E60" s="141" t="s">
        <v>67</v>
      </c>
      <c r="F60" s="139">
        <v>39076</v>
      </c>
      <c r="G60" s="137">
        <f t="shared" si="2"/>
        <v>78152</v>
      </c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</row>
    <row r="61" spans="1:255" s="22" customFormat="1" ht="13.5" customHeight="1" x14ac:dyDescent="0.25">
      <c r="A61" s="20"/>
      <c r="B61" s="49" t="s">
        <v>81</v>
      </c>
      <c r="C61" s="102"/>
      <c r="D61" s="102"/>
      <c r="E61" s="102"/>
      <c r="F61" s="102"/>
      <c r="G61" s="101">
        <f>SUM(G46:G60)</f>
        <v>3128934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</row>
    <row r="62" spans="1:255" s="22" customFormat="1" ht="12" customHeight="1" x14ac:dyDescent="0.25">
      <c r="A62" s="23"/>
      <c r="B62" s="45"/>
      <c r="C62" s="46"/>
      <c r="D62" s="46"/>
      <c r="E62" s="46"/>
      <c r="F62" s="47"/>
      <c r="G62" s="47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</row>
    <row r="63" spans="1:255" s="22" customFormat="1" ht="12" customHeight="1" x14ac:dyDescent="0.25">
      <c r="A63" s="20"/>
      <c r="B63" s="37" t="s">
        <v>82</v>
      </c>
      <c r="C63" s="38"/>
      <c r="D63" s="39"/>
      <c r="E63" s="39"/>
      <c r="F63" s="39"/>
      <c r="G63" s="39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</row>
    <row r="64" spans="1:255" s="22" customFormat="1" ht="24" customHeight="1" x14ac:dyDescent="0.25">
      <c r="A64" s="20"/>
      <c r="B64" s="51" t="s">
        <v>83</v>
      </c>
      <c r="C64" s="52" t="s">
        <v>59</v>
      </c>
      <c r="D64" s="53" t="s">
        <v>60</v>
      </c>
      <c r="E64" s="51" t="s">
        <v>29</v>
      </c>
      <c r="F64" s="53" t="s">
        <v>30</v>
      </c>
      <c r="G64" s="54" t="s">
        <v>31</v>
      </c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21"/>
      <c r="IU64" s="21"/>
    </row>
    <row r="65" spans="1:255" s="22" customFormat="1" ht="12.75" x14ac:dyDescent="0.25">
      <c r="A65" s="48"/>
      <c r="B65" s="15" t="s">
        <v>84</v>
      </c>
      <c r="C65" s="136" t="s">
        <v>85</v>
      </c>
      <c r="D65" s="145">
        <v>480</v>
      </c>
      <c r="E65" s="120" t="s">
        <v>86</v>
      </c>
      <c r="F65" s="146">
        <v>210</v>
      </c>
      <c r="G65" s="144">
        <f t="shared" ref="G65:G66" si="3">(D65*F65)</f>
        <v>100800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  <c r="HH65" s="21"/>
      <c r="HI65" s="21"/>
      <c r="HJ65" s="21"/>
      <c r="HK65" s="21"/>
      <c r="HL65" s="21"/>
      <c r="HM65" s="21"/>
      <c r="HN65" s="21"/>
      <c r="HO65" s="21"/>
      <c r="HP65" s="21"/>
      <c r="HQ65" s="21"/>
      <c r="HR65" s="21"/>
      <c r="HS65" s="21"/>
      <c r="HT65" s="21"/>
      <c r="HU65" s="21"/>
      <c r="HV65" s="21"/>
      <c r="HW65" s="21"/>
      <c r="HX65" s="21"/>
      <c r="HY65" s="21"/>
      <c r="HZ65" s="21"/>
      <c r="IA65" s="21"/>
      <c r="IB65" s="21"/>
      <c r="IC65" s="21"/>
      <c r="ID65" s="21"/>
      <c r="IE65" s="21"/>
      <c r="IF65" s="21"/>
      <c r="IG65" s="21"/>
      <c r="IH65" s="21"/>
      <c r="II65" s="21"/>
      <c r="IJ65" s="21"/>
      <c r="IK65" s="21"/>
      <c r="IL65" s="21"/>
      <c r="IM65" s="21"/>
      <c r="IN65" s="21"/>
      <c r="IO65" s="21"/>
      <c r="IP65" s="21"/>
      <c r="IQ65" s="21"/>
      <c r="IR65" s="21"/>
      <c r="IS65" s="21"/>
      <c r="IT65" s="21"/>
      <c r="IU65" s="21"/>
    </row>
    <row r="66" spans="1:255" s="22" customFormat="1" ht="12.75" x14ac:dyDescent="0.2">
      <c r="A66" s="48"/>
      <c r="B66" s="119" t="s">
        <v>87</v>
      </c>
      <c r="C66" s="148" t="s">
        <v>85</v>
      </c>
      <c r="D66" s="144">
        <v>6</v>
      </c>
      <c r="E66" s="147" t="s">
        <v>88</v>
      </c>
      <c r="F66" s="149">
        <v>182513</v>
      </c>
      <c r="G66" s="144">
        <f t="shared" si="3"/>
        <v>1095078</v>
      </c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</row>
    <row r="67" spans="1:255" s="22" customFormat="1" ht="13.5" customHeight="1" x14ac:dyDescent="0.25">
      <c r="A67" s="20"/>
      <c r="B67" s="55" t="s">
        <v>89</v>
      </c>
      <c r="C67" s="105"/>
      <c r="D67" s="105"/>
      <c r="E67" s="105"/>
      <c r="F67" s="105"/>
      <c r="G67" s="100">
        <f>SUM(G65:G66)</f>
        <v>1195878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</row>
    <row r="68" spans="1:255" s="22" customFormat="1" ht="12" customHeight="1" x14ac:dyDescent="0.25">
      <c r="A68" s="23"/>
      <c r="B68" s="56"/>
      <c r="C68" s="56"/>
      <c r="D68" s="56"/>
      <c r="E68" s="56"/>
      <c r="F68" s="57"/>
      <c r="G68" s="57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</row>
    <row r="69" spans="1:255" s="22" customFormat="1" ht="12" customHeight="1" x14ac:dyDescent="0.25">
      <c r="A69" s="48"/>
      <c r="B69" s="58" t="s">
        <v>90</v>
      </c>
      <c r="C69" s="59"/>
      <c r="D69" s="59"/>
      <c r="E69" s="59"/>
      <c r="F69" s="59"/>
      <c r="G69" s="96">
        <f>G29+G42+G61+G67</f>
        <v>7119812</v>
      </c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  <c r="IS69" s="21"/>
      <c r="IT69" s="21"/>
      <c r="IU69" s="21"/>
    </row>
    <row r="70" spans="1:255" s="22" customFormat="1" ht="12" customHeight="1" x14ac:dyDescent="0.25">
      <c r="A70" s="48"/>
      <c r="B70" s="60" t="s">
        <v>91</v>
      </c>
      <c r="C70" s="61"/>
      <c r="D70" s="61"/>
      <c r="E70" s="61"/>
      <c r="F70" s="61"/>
      <c r="G70" s="97">
        <f>G69*0.05</f>
        <v>355990.60000000003</v>
      </c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  <c r="IS70" s="21"/>
      <c r="IT70" s="21"/>
      <c r="IU70" s="21"/>
    </row>
    <row r="71" spans="1:255" s="22" customFormat="1" ht="12" customHeight="1" x14ac:dyDescent="0.25">
      <c r="A71" s="48"/>
      <c r="B71" s="62" t="s">
        <v>92</v>
      </c>
      <c r="C71" s="63"/>
      <c r="D71" s="63"/>
      <c r="E71" s="63"/>
      <c r="F71" s="63"/>
      <c r="G71" s="98">
        <f>G70+G69</f>
        <v>7475802.5999999996</v>
      </c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1"/>
      <c r="ID71" s="21"/>
      <c r="IE71" s="21"/>
      <c r="IF71" s="21"/>
      <c r="IG71" s="21"/>
      <c r="IH71" s="21"/>
      <c r="II71" s="21"/>
      <c r="IJ71" s="21"/>
      <c r="IK71" s="21"/>
      <c r="IL71" s="21"/>
      <c r="IM71" s="21"/>
      <c r="IN71" s="21"/>
      <c r="IO71" s="21"/>
      <c r="IP71" s="21"/>
      <c r="IQ71" s="21"/>
      <c r="IR71" s="21"/>
      <c r="IS71" s="21"/>
      <c r="IT71" s="21"/>
      <c r="IU71" s="21"/>
    </row>
    <row r="72" spans="1:255" s="22" customFormat="1" ht="12" customHeight="1" x14ac:dyDescent="0.25">
      <c r="A72" s="48"/>
      <c r="B72" s="60" t="s">
        <v>93</v>
      </c>
      <c r="C72" s="61"/>
      <c r="D72" s="61"/>
      <c r="E72" s="61"/>
      <c r="F72" s="61"/>
      <c r="G72" s="97">
        <f>G12</f>
        <v>9600000</v>
      </c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  <c r="IL72" s="21"/>
      <c r="IM72" s="21"/>
      <c r="IN72" s="21"/>
      <c r="IO72" s="21"/>
      <c r="IP72" s="21"/>
      <c r="IQ72" s="21"/>
      <c r="IR72" s="21"/>
      <c r="IS72" s="21"/>
      <c r="IT72" s="21"/>
      <c r="IU72" s="21"/>
    </row>
    <row r="73" spans="1:255" s="22" customFormat="1" ht="12" customHeight="1" x14ac:dyDescent="0.25">
      <c r="A73" s="48"/>
      <c r="B73" s="64" t="s">
        <v>94</v>
      </c>
      <c r="C73" s="65"/>
      <c r="D73" s="65"/>
      <c r="E73" s="65"/>
      <c r="F73" s="65"/>
      <c r="G73" s="99">
        <f>G72-G71</f>
        <v>2124197.4000000004</v>
      </c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1"/>
      <c r="IE73" s="21"/>
      <c r="IF73" s="21"/>
      <c r="IG73" s="21"/>
      <c r="IH73" s="21"/>
      <c r="II73" s="21"/>
      <c r="IJ73" s="21"/>
      <c r="IK73" s="21"/>
      <c r="IL73" s="21"/>
      <c r="IM73" s="21"/>
      <c r="IN73" s="21"/>
      <c r="IO73" s="21"/>
      <c r="IP73" s="21"/>
      <c r="IQ73" s="21"/>
      <c r="IR73" s="21"/>
      <c r="IS73" s="21"/>
      <c r="IT73" s="21"/>
      <c r="IU73" s="21"/>
    </row>
    <row r="74" spans="1:255" s="22" customFormat="1" ht="12" customHeight="1" x14ac:dyDescent="0.25">
      <c r="A74" s="48"/>
      <c r="B74" s="66" t="s">
        <v>95</v>
      </c>
      <c r="C74" s="67"/>
      <c r="D74" s="67"/>
      <c r="E74" s="67"/>
      <c r="F74" s="67"/>
      <c r="G74" s="68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21"/>
      <c r="GQ74" s="21"/>
      <c r="GR74" s="21"/>
      <c r="GS74" s="21"/>
      <c r="GT74" s="21"/>
      <c r="GU74" s="21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/>
      <c r="IE74" s="21"/>
      <c r="IF74" s="21"/>
      <c r="IG74" s="21"/>
      <c r="IH74" s="21"/>
      <c r="II74" s="21"/>
      <c r="IJ74" s="21"/>
      <c r="IK74" s="21"/>
      <c r="IL74" s="21"/>
      <c r="IM74" s="21"/>
      <c r="IN74" s="21"/>
      <c r="IO74" s="21"/>
      <c r="IP74" s="21"/>
      <c r="IQ74" s="21"/>
      <c r="IR74" s="21"/>
      <c r="IS74" s="21"/>
      <c r="IT74" s="21"/>
      <c r="IU74" s="21"/>
    </row>
    <row r="75" spans="1:255" s="22" customFormat="1" ht="12.75" customHeight="1" thickBot="1" x14ac:dyDescent="0.3">
      <c r="A75" s="48"/>
      <c r="B75" s="69"/>
      <c r="C75" s="67"/>
      <c r="D75" s="67"/>
      <c r="E75" s="67"/>
      <c r="F75" s="67"/>
      <c r="G75" s="6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</row>
    <row r="76" spans="1:255" s="22" customFormat="1" ht="12" customHeight="1" x14ac:dyDescent="0.25">
      <c r="A76" s="48"/>
      <c r="B76" s="70" t="s">
        <v>96</v>
      </c>
      <c r="C76" s="71"/>
      <c r="D76" s="71"/>
      <c r="E76" s="71"/>
      <c r="F76" s="72"/>
      <c r="G76" s="68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</row>
    <row r="77" spans="1:255" s="22" customFormat="1" ht="12" customHeight="1" x14ac:dyDescent="0.25">
      <c r="A77" s="48"/>
      <c r="B77" s="16" t="s">
        <v>97</v>
      </c>
      <c r="C77" s="69"/>
      <c r="D77" s="69"/>
      <c r="E77" s="69"/>
      <c r="F77" s="73"/>
      <c r="G77" s="68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</row>
    <row r="78" spans="1:255" s="22" customFormat="1" ht="12" customHeight="1" x14ac:dyDescent="0.25">
      <c r="A78" s="48"/>
      <c r="B78" s="16" t="s">
        <v>98</v>
      </c>
      <c r="C78" s="69"/>
      <c r="D78" s="69"/>
      <c r="E78" s="69"/>
      <c r="F78" s="73"/>
      <c r="G78" s="68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1"/>
      <c r="ID78" s="21"/>
      <c r="IE78" s="21"/>
      <c r="IF78" s="21"/>
      <c r="IG78" s="21"/>
      <c r="IH78" s="21"/>
      <c r="II78" s="21"/>
      <c r="IJ78" s="21"/>
      <c r="IK78" s="21"/>
      <c r="IL78" s="21"/>
      <c r="IM78" s="21"/>
      <c r="IN78" s="21"/>
      <c r="IO78" s="21"/>
      <c r="IP78" s="21"/>
      <c r="IQ78" s="21"/>
      <c r="IR78" s="21"/>
      <c r="IS78" s="21"/>
      <c r="IT78" s="21"/>
      <c r="IU78" s="21"/>
    </row>
    <row r="79" spans="1:255" s="22" customFormat="1" ht="12" customHeight="1" x14ac:dyDescent="0.25">
      <c r="A79" s="48"/>
      <c r="B79" s="16" t="s">
        <v>99</v>
      </c>
      <c r="C79" s="69"/>
      <c r="D79" s="69"/>
      <c r="E79" s="69"/>
      <c r="F79" s="73"/>
      <c r="G79" s="68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21"/>
      <c r="GE79" s="21"/>
      <c r="GF79" s="21"/>
      <c r="GG79" s="21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1"/>
      <c r="IE79" s="21"/>
      <c r="IF79" s="21"/>
      <c r="IG79" s="21"/>
      <c r="IH79" s="21"/>
      <c r="II79" s="21"/>
      <c r="IJ79" s="21"/>
      <c r="IK79" s="21"/>
      <c r="IL79" s="21"/>
      <c r="IM79" s="21"/>
      <c r="IN79" s="21"/>
      <c r="IO79" s="21"/>
      <c r="IP79" s="21"/>
      <c r="IQ79" s="21"/>
      <c r="IR79" s="21"/>
      <c r="IS79" s="21"/>
      <c r="IT79" s="21"/>
      <c r="IU79" s="21"/>
    </row>
    <row r="80" spans="1:255" s="22" customFormat="1" ht="12" customHeight="1" x14ac:dyDescent="0.25">
      <c r="A80" s="48"/>
      <c r="B80" s="16" t="s">
        <v>100</v>
      </c>
      <c r="C80" s="69"/>
      <c r="D80" s="69"/>
      <c r="E80" s="69"/>
      <c r="F80" s="73"/>
      <c r="G80" s="68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1"/>
      <c r="GC80" s="21"/>
      <c r="GD80" s="21"/>
      <c r="GE80" s="21"/>
      <c r="GF80" s="21"/>
      <c r="GG80" s="21"/>
      <c r="GH80" s="21"/>
      <c r="GI80" s="21"/>
      <c r="GJ80" s="21"/>
      <c r="GK80" s="21"/>
      <c r="GL80" s="21"/>
      <c r="GM80" s="21"/>
      <c r="GN80" s="21"/>
      <c r="GO80" s="21"/>
      <c r="GP80" s="21"/>
      <c r="GQ80" s="21"/>
      <c r="GR80" s="21"/>
      <c r="GS80" s="21"/>
      <c r="GT80" s="21"/>
      <c r="GU80" s="21"/>
      <c r="GV80" s="21"/>
      <c r="GW80" s="21"/>
      <c r="GX80" s="21"/>
      <c r="GY80" s="21"/>
      <c r="GZ80" s="21"/>
      <c r="HA80" s="21"/>
      <c r="HB80" s="21"/>
      <c r="HC80" s="21"/>
      <c r="HD80" s="21"/>
      <c r="HE80" s="21"/>
      <c r="HF80" s="21"/>
      <c r="HG80" s="21"/>
      <c r="HH80" s="21"/>
      <c r="HI80" s="21"/>
      <c r="HJ80" s="21"/>
      <c r="HK80" s="21"/>
      <c r="HL80" s="21"/>
      <c r="HM80" s="21"/>
      <c r="HN80" s="21"/>
      <c r="HO80" s="21"/>
      <c r="HP80" s="21"/>
      <c r="HQ80" s="21"/>
      <c r="HR80" s="21"/>
      <c r="HS80" s="21"/>
      <c r="HT80" s="21"/>
      <c r="HU80" s="21"/>
      <c r="HV80" s="21"/>
      <c r="HW80" s="21"/>
      <c r="HX80" s="21"/>
      <c r="HY80" s="21"/>
      <c r="HZ80" s="21"/>
      <c r="IA80" s="21"/>
      <c r="IB80" s="21"/>
      <c r="IC80" s="21"/>
      <c r="ID80" s="21"/>
      <c r="IE80" s="21"/>
      <c r="IF80" s="21"/>
      <c r="IG80" s="21"/>
      <c r="IH80" s="21"/>
      <c r="II80" s="21"/>
      <c r="IJ80" s="21"/>
      <c r="IK80" s="21"/>
      <c r="IL80" s="21"/>
      <c r="IM80" s="21"/>
      <c r="IN80" s="21"/>
      <c r="IO80" s="21"/>
      <c r="IP80" s="21"/>
      <c r="IQ80" s="21"/>
      <c r="IR80" s="21"/>
      <c r="IS80" s="21"/>
      <c r="IT80" s="21"/>
      <c r="IU80" s="21"/>
    </row>
    <row r="81" spans="1:255" s="22" customFormat="1" ht="12" customHeight="1" x14ac:dyDescent="0.25">
      <c r="A81" s="48"/>
      <c r="B81" s="16" t="s">
        <v>101</v>
      </c>
      <c r="C81" s="69"/>
      <c r="D81" s="69"/>
      <c r="E81" s="69"/>
      <c r="F81" s="73"/>
      <c r="G81" s="68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  <c r="FJ81" s="21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  <c r="FX81" s="21"/>
      <c r="FY81" s="21"/>
      <c r="FZ81" s="21"/>
      <c r="GA81" s="21"/>
      <c r="GB81" s="21"/>
      <c r="GC81" s="21"/>
      <c r="GD81" s="21"/>
      <c r="GE81" s="21"/>
      <c r="GF81" s="21"/>
      <c r="GG81" s="21"/>
      <c r="GH81" s="21"/>
      <c r="GI81" s="21"/>
      <c r="GJ81" s="21"/>
      <c r="GK81" s="21"/>
      <c r="GL81" s="21"/>
      <c r="GM81" s="21"/>
      <c r="GN81" s="21"/>
      <c r="GO81" s="21"/>
      <c r="GP81" s="21"/>
      <c r="GQ81" s="21"/>
      <c r="GR81" s="21"/>
      <c r="GS81" s="21"/>
      <c r="GT81" s="21"/>
      <c r="GU81" s="21"/>
      <c r="GV81" s="21"/>
      <c r="GW81" s="21"/>
      <c r="GX81" s="21"/>
      <c r="GY81" s="21"/>
      <c r="GZ81" s="21"/>
      <c r="HA81" s="21"/>
      <c r="HB81" s="21"/>
      <c r="HC81" s="21"/>
      <c r="HD81" s="21"/>
      <c r="HE81" s="21"/>
      <c r="HF81" s="21"/>
      <c r="HG81" s="21"/>
      <c r="HH81" s="21"/>
      <c r="HI81" s="21"/>
      <c r="HJ81" s="21"/>
      <c r="HK81" s="21"/>
      <c r="HL81" s="21"/>
      <c r="HM81" s="21"/>
      <c r="HN81" s="21"/>
      <c r="HO81" s="21"/>
      <c r="HP81" s="21"/>
      <c r="HQ81" s="21"/>
      <c r="HR81" s="21"/>
      <c r="HS81" s="21"/>
      <c r="HT81" s="21"/>
      <c r="HU81" s="21"/>
      <c r="HV81" s="21"/>
      <c r="HW81" s="21"/>
      <c r="HX81" s="21"/>
      <c r="HY81" s="21"/>
      <c r="HZ81" s="21"/>
      <c r="IA81" s="21"/>
      <c r="IB81" s="21"/>
      <c r="IC81" s="21"/>
      <c r="ID81" s="21"/>
      <c r="IE81" s="21"/>
      <c r="IF81" s="21"/>
      <c r="IG81" s="21"/>
      <c r="IH81" s="21"/>
      <c r="II81" s="21"/>
      <c r="IJ81" s="21"/>
      <c r="IK81" s="21"/>
      <c r="IL81" s="21"/>
      <c r="IM81" s="21"/>
      <c r="IN81" s="21"/>
      <c r="IO81" s="21"/>
      <c r="IP81" s="21"/>
      <c r="IQ81" s="21"/>
      <c r="IR81" s="21"/>
      <c r="IS81" s="21"/>
      <c r="IT81" s="21"/>
      <c r="IU81" s="21"/>
    </row>
    <row r="82" spans="1:255" s="22" customFormat="1" ht="12.75" customHeight="1" thickBot="1" x14ac:dyDescent="0.3">
      <c r="A82" s="48"/>
      <c r="B82" s="17" t="s">
        <v>102</v>
      </c>
      <c r="C82" s="74"/>
      <c r="D82" s="74"/>
      <c r="E82" s="74"/>
      <c r="F82" s="75"/>
      <c r="G82" s="68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  <c r="GF82" s="21"/>
      <c r="GG82" s="21"/>
      <c r="GH82" s="21"/>
      <c r="GI82" s="21"/>
      <c r="GJ82" s="21"/>
      <c r="GK82" s="21"/>
      <c r="GL82" s="21"/>
      <c r="GM82" s="21"/>
      <c r="GN82" s="21"/>
      <c r="GO82" s="21"/>
      <c r="GP82" s="21"/>
      <c r="GQ82" s="21"/>
      <c r="GR82" s="21"/>
      <c r="GS82" s="21"/>
      <c r="GT82" s="21"/>
      <c r="GU82" s="21"/>
      <c r="GV82" s="21"/>
      <c r="GW82" s="21"/>
      <c r="GX82" s="21"/>
      <c r="GY82" s="21"/>
      <c r="GZ82" s="21"/>
      <c r="HA82" s="21"/>
      <c r="HB82" s="21"/>
      <c r="HC82" s="21"/>
      <c r="HD82" s="21"/>
      <c r="HE82" s="21"/>
      <c r="HF82" s="21"/>
      <c r="HG82" s="21"/>
      <c r="HH82" s="21"/>
      <c r="HI82" s="21"/>
      <c r="HJ82" s="21"/>
      <c r="HK82" s="21"/>
      <c r="HL82" s="21"/>
      <c r="HM82" s="21"/>
      <c r="HN82" s="21"/>
      <c r="HO82" s="21"/>
      <c r="HP82" s="21"/>
      <c r="HQ82" s="21"/>
      <c r="HR82" s="21"/>
      <c r="HS82" s="21"/>
      <c r="HT82" s="21"/>
      <c r="HU82" s="21"/>
      <c r="HV82" s="21"/>
      <c r="HW82" s="21"/>
      <c r="HX82" s="21"/>
      <c r="HY82" s="21"/>
      <c r="HZ82" s="21"/>
      <c r="IA82" s="21"/>
      <c r="IB82" s="21"/>
      <c r="IC82" s="21"/>
      <c r="ID82" s="21"/>
      <c r="IE82" s="21"/>
      <c r="IF82" s="21"/>
      <c r="IG82" s="21"/>
      <c r="IH82" s="21"/>
      <c r="II82" s="21"/>
      <c r="IJ82" s="21"/>
      <c r="IK82" s="21"/>
      <c r="IL82" s="21"/>
      <c r="IM82" s="21"/>
      <c r="IN82" s="21"/>
      <c r="IO82" s="21"/>
      <c r="IP82" s="21"/>
      <c r="IQ82" s="21"/>
      <c r="IR82" s="21"/>
      <c r="IS82" s="21"/>
      <c r="IT82" s="21"/>
      <c r="IU82" s="21"/>
    </row>
    <row r="83" spans="1:255" s="22" customFormat="1" ht="12.75" customHeight="1" x14ac:dyDescent="0.25">
      <c r="A83" s="48"/>
      <c r="B83" s="69"/>
      <c r="C83" s="69"/>
      <c r="D83" s="69"/>
      <c r="E83" s="69"/>
      <c r="F83" s="69"/>
      <c r="G83" s="68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1"/>
      <c r="GC83" s="21"/>
      <c r="GD83" s="21"/>
      <c r="GE83" s="21"/>
      <c r="GF83" s="21"/>
      <c r="GG83" s="21"/>
      <c r="GH83" s="21"/>
      <c r="GI83" s="21"/>
      <c r="GJ83" s="21"/>
      <c r="GK83" s="21"/>
      <c r="GL83" s="21"/>
      <c r="GM83" s="21"/>
      <c r="GN83" s="21"/>
      <c r="GO83" s="21"/>
      <c r="GP83" s="21"/>
      <c r="GQ83" s="21"/>
      <c r="GR83" s="21"/>
      <c r="GS83" s="21"/>
      <c r="GT83" s="21"/>
      <c r="GU83" s="21"/>
      <c r="GV83" s="21"/>
      <c r="GW83" s="21"/>
      <c r="GX83" s="21"/>
      <c r="GY83" s="21"/>
      <c r="GZ83" s="21"/>
      <c r="HA83" s="21"/>
      <c r="HB83" s="21"/>
      <c r="HC83" s="21"/>
      <c r="HD83" s="21"/>
      <c r="HE83" s="21"/>
      <c r="HF83" s="21"/>
      <c r="HG83" s="21"/>
      <c r="HH83" s="21"/>
      <c r="HI83" s="21"/>
      <c r="HJ83" s="21"/>
      <c r="HK83" s="21"/>
      <c r="HL83" s="21"/>
      <c r="HM83" s="21"/>
      <c r="HN83" s="21"/>
      <c r="HO83" s="21"/>
      <c r="HP83" s="21"/>
      <c r="HQ83" s="21"/>
      <c r="HR83" s="21"/>
      <c r="HS83" s="21"/>
      <c r="HT83" s="21"/>
      <c r="HU83" s="21"/>
      <c r="HV83" s="21"/>
      <c r="HW83" s="21"/>
      <c r="HX83" s="21"/>
      <c r="HY83" s="21"/>
      <c r="HZ83" s="21"/>
      <c r="IA83" s="21"/>
      <c r="IB83" s="21"/>
      <c r="IC83" s="21"/>
      <c r="ID83" s="21"/>
      <c r="IE83" s="21"/>
      <c r="IF83" s="21"/>
      <c r="IG83" s="21"/>
      <c r="IH83" s="21"/>
      <c r="II83" s="21"/>
      <c r="IJ83" s="21"/>
      <c r="IK83" s="21"/>
      <c r="IL83" s="21"/>
      <c r="IM83" s="21"/>
      <c r="IN83" s="21"/>
      <c r="IO83" s="21"/>
      <c r="IP83" s="21"/>
      <c r="IQ83" s="21"/>
      <c r="IR83" s="21"/>
      <c r="IS83" s="21"/>
      <c r="IT83" s="21"/>
      <c r="IU83" s="21"/>
    </row>
    <row r="84" spans="1:255" s="22" customFormat="1" ht="15" customHeight="1" thickBot="1" x14ac:dyDescent="0.3">
      <c r="A84" s="48"/>
      <c r="B84" s="163" t="s">
        <v>103</v>
      </c>
      <c r="C84" s="164"/>
      <c r="D84" s="76"/>
      <c r="E84" s="77"/>
      <c r="F84" s="77"/>
      <c r="G84" s="68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</row>
    <row r="85" spans="1:255" s="22" customFormat="1" ht="12" customHeight="1" x14ac:dyDescent="0.25">
      <c r="A85" s="48"/>
      <c r="B85" s="78" t="s">
        <v>83</v>
      </c>
      <c r="C85" s="125" t="s">
        <v>104</v>
      </c>
      <c r="D85" s="126" t="s">
        <v>105</v>
      </c>
      <c r="E85" s="77"/>
      <c r="F85" s="77"/>
      <c r="G85" s="68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  <c r="HY85" s="21"/>
      <c r="HZ85" s="21"/>
      <c r="IA85" s="21"/>
      <c r="IB85" s="21"/>
      <c r="IC85" s="21"/>
      <c r="ID85" s="21"/>
      <c r="IE85" s="21"/>
      <c r="IF85" s="21"/>
      <c r="IG85" s="21"/>
      <c r="IH85" s="21"/>
      <c r="II85" s="21"/>
      <c r="IJ85" s="21"/>
      <c r="IK85" s="21"/>
      <c r="IL85" s="21"/>
      <c r="IM85" s="21"/>
      <c r="IN85" s="21"/>
      <c r="IO85" s="21"/>
      <c r="IP85" s="21"/>
      <c r="IQ85" s="21"/>
      <c r="IR85" s="21"/>
      <c r="IS85" s="21"/>
      <c r="IT85" s="21"/>
      <c r="IU85" s="21"/>
    </row>
    <row r="86" spans="1:255" s="22" customFormat="1" ht="12" customHeight="1" x14ac:dyDescent="0.25">
      <c r="A86" s="48"/>
      <c r="B86" s="79" t="s">
        <v>106</v>
      </c>
      <c r="C86" s="121">
        <f>G29</f>
        <v>2120000</v>
      </c>
      <c r="D86" s="122">
        <f>(C86/C92)</f>
        <v>0.2835815916273659</v>
      </c>
      <c r="E86" s="77"/>
      <c r="F86" s="77"/>
      <c r="G86" s="68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  <c r="IP86" s="21"/>
      <c r="IQ86" s="21"/>
      <c r="IR86" s="21"/>
      <c r="IS86" s="21"/>
      <c r="IT86" s="21"/>
      <c r="IU86" s="21"/>
    </row>
    <row r="87" spans="1:255" s="22" customFormat="1" ht="12" customHeight="1" x14ac:dyDescent="0.25">
      <c r="A87" s="48"/>
      <c r="B87" s="79" t="s">
        <v>107</v>
      </c>
      <c r="C87" s="123">
        <v>0</v>
      </c>
      <c r="D87" s="122">
        <v>0</v>
      </c>
      <c r="E87" s="77"/>
      <c r="F87" s="77"/>
      <c r="G87" s="68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  <c r="IP87" s="21"/>
      <c r="IQ87" s="21"/>
      <c r="IR87" s="21"/>
      <c r="IS87" s="21"/>
      <c r="IT87" s="21"/>
      <c r="IU87" s="21"/>
    </row>
    <row r="88" spans="1:255" s="22" customFormat="1" ht="12" customHeight="1" x14ac:dyDescent="0.25">
      <c r="A88" s="48"/>
      <c r="B88" s="79" t="s">
        <v>108</v>
      </c>
      <c r="C88" s="121">
        <f>G42</f>
        <v>675000</v>
      </c>
      <c r="D88" s="122">
        <f>(C88/C92)</f>
        <v>9.0291308654939603E-2</v>
      </c>
      <c r="E88" s="77"/>
      <c r="F88" s="77"/>
      <c r="G88" s="68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</row>
    <row r="89" spans="1:255" s="22" customFormat="1" ht="12" customHeight="1" x14ac:dyDescent="0.25">
      <c r="A89" s="48"/>
      <c r="B89" s="79" t="s">
        <v>58</v>
      </c>
      <c r="C89" s="121">
        <f>G61</f>
        <v>3128934</v>
      </c>
      <c r="D89" s="122">
        <f>(C89/C92)</f>
        <v>0.41854154897027379</v>
      </c>
      <c r="E89" s="77"/>
      <c r="F89" s="77"/>
      <c r="G89" s="68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</row>
    <row r="90" spans="1:255" s="22" customFormat="1" ht="12" customHeight="1" x14ac:dyDescent="0.25">
      <c r="A90" s="48"/>
      <c r="B90" s="79" t="s">
        <v>109</v>
      </c>
      <c r="C90" s="127">
        <f>G67</f>
        <v>1195878</v>
      </c>
      <c r="D90" s="122">
        <f>(C90/C92)</f>
        <v>0.15996650312837313</v>
      </c>
      <c r="E90" s="80"/>
      <c r="F90" s="80"/>
      <c r="G90" s="68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</row>
    <row r="91" spans="1:255" s="22" customFormat="1" ht="12" customHeight="1" x14ac:dyDescent="0.25">
      <c r="A91" s="48"/>
      <c r="B91" s="79" t="s">
        <v>110</v>
      </c>
      <c r="C91" s="127">
        <f>G70</f>
        <v>355990.60000000003</v>
      </c>
      <c r="D91" s="122">
        <f>(C91/C92)</f>
        <v>4.7619047619047623E-2</v>
      </c>
      <c r="E91" s="80"/>
      <c r="F91" s="80"/>
      <c r="G91" s="68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1"/>
      <c r="IE91" s="21"/>
      <c r="IF91" s="21"/>
      <c r="IG91" s="21"/>
      <c r="IH91" s="21"/>
      <c r="II91" s="21"/>
      <c r="IJ91" s="21"/>
      <c r="IK91" s="21"/>
      <c r="IL91" s="21"/>
      <c r="IM91" s="21"/>
      <c r="IN91" s="21"/>
      <c r="IO91" s="21"/>
      <c r="IP91" s="21"/>
      <c r="IQ91" s="21"/>
      <c r="IR91" s="21"/>
      <c r="IS91" s="21"/>
      <c r="IT91" s="21"/>
      <c r="IU91" s="21"/>
    </row>
    <row r="92" spans="1:255" s="22" customFormat="1" ht="12.75" customHeight="1" thickBot="1" x14ac:dyDescent="0.3">
      <c r="A92" s="48"/>
      <c r="B92" s="81" t="s">
        <v>111</v>
      </c>
      <c r="C92" s="128">
        <f>SUM(C86:C91)</f>
        <v>7475802.5999999996</v>
      </c>
      <c r="D92" s="124">
        <f>SUM(D86:D91)</f>
        <v>1</v>
      </c>
      <c r="E92" s="80"/>
      <c r="F92" s="80"/>
      <c r="G92" s="68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  <c r="IL92" s="21"/>
      <c r="IM92" s="21"/>
      <c r="IN92" s="21"/>
      <c r="IO92" s="21"/>
      <c r="IP92" s="21"/>
      <c r="IQ92" s="21"/>
      <c r="IR92" s="21"/>
      <c r="IS92" s="21"/>
      <c r="IT92" s="21"/>
      <c r="IU92" s="21"/>
    </row>
    <row r="93" spans="1:255" s="22" customFormat="1" ht="12" customHeight="1" x14ac:dyDescent="0.25">
      <c r="A93" s="48"/>
      <c r="B93" s="69"/>
      <c r="C93" s="67"/>
      <c r="D93" s="67"/>
      <c r="E93" s="67"/>
      <c r="F93" s="67"/>
      <c r="G93" s="68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</row>
    <row r="94" spans="1:255" s="22" customFormat="1" ht="12.75" customHeight="1" x14ac:dyDescent="0.25">
      <c r="A94" s="48"/>
      <c r="B94" s="83"/>
      <c r="C94" s="67"/>
      <c r="D94" s="67"/>
      <c r="E94" s="67"/>
      <c r="F94" s="67"/>
      <c r="G94" s="68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  <c r="IL94" s="21"/>
      <c r="IM94" s="21"/>
      <c r="IN94" s="21"/>
      <c r="IO94" s="21"/>
      <c r="IP94" s="21"/>
      <c r="IQ94" s="21"/>
      <c r="IR94" s="21"/>
      <c r="IS94" s="21"/>
      <c r="IT94" s="21"/>
      <c r="IU94" s="21"/>
    </row>
    <row r="95" spans="1:255" s="22" customFormat="1" ht="12" customHeight="1" thickBot="1" x14ac:dyDescent="0.3">
      <c r="A95" s="84"/>
      <c r="B95" s="85"/>
      <c r="C95" s="86" t="s">
        <v>112</v>
      </c>
      <c r="D95" s="87"/>
      <c r="E95" s="88"/>
      <c r="F95" s="89"/>
      <c r="G95" s="68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  <c r="IL95" s="21"/>
      <c r="IM95" s="21"/>
      <c r="IN95" s="21"/>
      <c r="IO95" s="21"/>
      <c r="IP95" s="21"/>
      <c r="IQ95" s="21"/>
      <c r="IR95" s="21"/>
      <c r="IS95" s="21"/>
      <c r="IT95" s="21"/>
      <c r="IU95" s="21"/>
    </row>
    <row r="96" spans="1:255" s="22" customFormat="1" ht="12" customHeight="1" x14ac:dyDescent="0.25">
      <c r="A96" s="48"/>
      <c r="B96" s="95" t="s">
        <v>113</v>
      </c>
      <c r="C96" s="18">
        <v>10000</v>
      </c>
      <c r="D96" s="18">
        <v>12000</v>
      </c>
      <c r="E96" s="19">
        <v>14000</v>
      </c>
      <c r="F96" s="90"/>
      <c r="G96" s="9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  <c r="IL96" s="21"/>
      <c r="IM96" s="21"/>
      <c r="IN96" s="21"/>
      <c r="IO96" s="21"/>
      <c r="IP96" s="21"/>
      <c r="IQ96" s="21"/>
      <c r="IR96" s="21"/>
      <c r="IS96" s="21"/>
      <c r="IT96" s="21"/>
      <c r="IU96" s="21"/>
    </row>
    <row r="97" spans="1:255" s="22" customFormat="1" ht="12.75" customHeight="1" thickBot="1" x14ac:dyDescent="0.3">
      <c r="A97" s="48"/>
      <c r="B97" s="81" t="s">
        <v>114</v>
      </c>
      <c r="C97" s="82">
        <f>(G71/C96)</f>
        <v>747.58025999999995</v>
      </c>
      <c r="D97" s="82">
        <f>(G71/D96)</f>
        <v>622.98354999999992</v>
      </c>
      <c r="E97" s="92">
        <f>(G71/E96)</f>
        <v>533.98590000000002</v>
      </c>
      <c r="F97" s="90"/>
      <c r="G97" s="9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  <c r="IL97" s="21"/>
      <c r="IM97" s="21"/>
      <c r="IN97" s="21"/>
      <c r="IO97" s="21"/>
      <c r="IP97" s="21"/>
      <c r="IQ97" s="21"/>
      <c r="IR97" s="21"/>
      <c r="IS97" s="21"/>
      <c r="IT97" s="21"/>
      <c r="IU97" s="21"/>
    </row>
    <row r="98" spans="1:255" s="22" customFormat="1" ht="15.6" customHeight="1" x14ac:dyDescent="0.25">
      <c r="A98" s="48"/>
      <c r="B98" s="162" t="s">
        <v>115</v>
      </c>
      <c r="C98" s="162"/>
      <c r="D98" s="162"/>
      <c r="E98" s="162"/>
      <c r="F98" s="69"/>
      <c r="G98" s="69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  <c r="GI98" s="21"/>
      <c r="GJ98" s="21"/>
      <c r="GK98" s="21"/>
      <c r="GL98" s="21"/>
      <c r="GM98" s="21"/>
      <c r="GN98" s="21"/>
      <c r="GO98" s="21"/>
      <c r="GP98" s="21"/>
      <c r="GQ98" s="21"/>
      <c r="GR98" s="21"/>
      <c r="GS98" s="21"/>
      <c r="GT98" s="21"/>
      <c r="GU98" s="21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/>
      <c r="HH98" s="21"/>
      <c r="HI98" s="21"/>
      <c r="HJ98" s="21"/>
      <c r="HK98" s="21"/>
      <c r="HL98" s="21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1"/>
      <c r="IE98" s="21"/>
      <c r="IF98" s="21"/>
      <c r="IG98" s="21"/>
      <c r="IH98" s="21"/>
      <c r="II98" s="21"/>
      <c r="IJ98" s="21"/>
      <c r="IK98" s="21"/>
      <c r="IL98" s="21"/>
      <c r="IM98" s="21"/>
      <c r="IN98" s="21"/>
      <c r="IO98" s="21"/>
      <c r="IP98" s="21"/>
      <c r="IQ98" s="21"/>
      <c r="IR98" s="21"/>
      <c r="IS98" s="21"/>
      <c r="IT98" s="21"/>
      <c r="IU98" s="21"/>
    </row>
    <row r="99" spans="1:255" s="22" customFormat="1" ht="11.25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  <c r="IL99" s="21"/>
      <c r="IM99" s="21"/>
      <c r="IN99" s="21"/>
      <c r="IO99" s="21"/>
      <c r="IP99" s="21"/>
      <c r="IQ99" s="21"/>
      <c r="IR99" s="21"/>
      <c r="IS99" s="21"/>
      <c r="IT99" s="21"/>
      <c r="IU99" s="21"/>
    </row>
    <row r="100" spans="1:255" s="94" customFormat="1" ht="11.25" customHeight="1" x14ac:dyDescent="0.25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  <c r="DQ100" s="93"/>
      <c r="DR100" s="93"/>
      <c r="DS100" s="93"/>
      <c r="DT100" s="93"/>
      <c r="DU100" s="93"/>
      <c r="DV100" s="93"/>
      <c r="DW100" s="93"/>
      <c r="DX100" s="93"/>
      <c r="DY100" s="93"/>
      <c r="DZ100" s="93"/>
      <c r="EA100" s="93"/>
      <c r="EB100" s="93"/>
      <c r="EC100" s="93"/>
      <c r="ED100" s="93"/>
      <c r="EE100" s="93"/>
      <c r="EF100" s="93"/>
      <c r="EG100" s="93"/>
      <c r="EH100" s="93"/>
      <c r="EI100" s="93"/>
      <c r="EJ100" s="93"/>
      <c r="EK100" s="93"/>
      <c r="EL100" s="93"/>
      <c r="EM100" s="93"/>
      <c r="EN100" s="93"/>
      <c r="EO100" s="93"/>
      <c r="EP100" s="93"/>
      <c r="EQ100" s="93"/>
      <c r="ER100" s="93"/>
      <c r="ES100" s="93"/>
      <c r="ET100" s="93"/>
      <c r="EU100" s="93"/>
      <c r="EV100" s="93"/>
      <c r="EW100" s="93"/>
      <c r="EX100" s="93"/>
      <c r="EY100" s="93"/>
      <c r="EZ100" s="93"/>
      <c r="FA100" s="93"/>
      <c r="FB100" s="93"/>
      <c r="FC100" s="93"/>
      <c r="FD100" s="93"/>
      <c r="FE100" s="93"/>
      <c r="FF100" s="93"/>
      <c r="FG100" s="93"/>
      <c r="FH100" s="93"/>
      <c r="FI100" s="93"/>
      <c r="FJ100" s="93"/>
      <c r="FK100" s="93"/>
      <c r="FL100" s="93"/>
      <c r="FM100" s="93"/>
      <c r="FN100" s="93"/>
      <c r="FO100" s="93"/>
      <c r="FP100" s="93"/>
      <c r="FQ100" s="93"/>
      <c r="FR100" s="93"/>
      <c r="FS100" s="93"/>
      <c r="FT100" s="93"/>
      <c r="FU100" s="93"/>
      <c r="FV100" s="93"/>
      <c r="FW100" s="93"/>
      <c r="FX100" s="93"/>
      <c r="FY100" s="93"/>
      <c r="FZ100" s="93"/>
      <c r="GA100" s="93"/>
      <c r="GB100" s="93"/>
      <c r="GC100" s="93"/>
      <c r="GD100" s="93"/>
      <c r="GE100" s="93"/>
      <c r="GF100" s="93"/>
      <c r="GG100" s="93"/>
      <c r="GH100" s="93"/>
      <c r="GI100" s="93"/>
      <c r="GJ100" s="93"/>
      <c r="GK100" s="93"/>
      <c r="GL100" s="93"/>
      <c r="GM100" s="93"/>
      <c r="GN100" s="93"/>
      <c r="GO100" s="93"/>
      <c r="GP100" s="93"/>
      <c r="GQ100" s="93"/>
      <c r="GR100" s="93"/>
      <c r="GS100" s="93"/>
      <c r="GT100" s="93"/>
      <c r="GU100" s="93"/>
      <c r="GV100" s="93"/>
      <c r="GW100" s="93"/>
      <c r="GX100" s="93"/>
      <c r="GY100" s="93"/>
      <c r="GZ100" s="93"/>
      <c r="HA100" s="93"/>
      <c r="HB100" s="93"/>
      <c r="HC100" s="93"/>
      <c r="HD100" s="93"/>
      <c r="HE100" s="93"/>
      <c r="HF100" s="93"/>
      <c r="HG100" s="93"/>
      <c r="HH100" s="93"/>
      <c r="HI100" s="93"/>
      <c r="HJ100" s="93"/>
      <c r="HK100" s="93"/>
      <c r="HL100" s="93"/>
      <c r="HM100" s="93"/>
      <c r="HN100" s="93"/>
      <c r="HO100" s="93"/>
      <c r="HP100" s="93"/>
      <c r="HQ100" s="93"/>
      <c r="HR100" s="93"/>
      <c r="HS100" s="93"/>
      <c r="HT100" s="93"/>
      <c r="HU100" s="93"/>
      <c r="HV100" s="93"/>
      <c r="HW100" s="93"/>
      <c r="HX100" s="93"/>
      <c r="HY100" s="93"/>
      <c r="HZ100" s="93"/>
      <c r="IA100" s="93"/>
      <c r="IB100" s="93"/>
      <c r="IC100" s="93"/>
      <c r="ID100" s="93"/>
      <c r="IE100" s="93"/>
      <c r="IF100" s="93"/>
      <c r="IG100" s="93"/>
      <c r="IH100" s="93"/>
      <c r="II100" s="93"/>
      <c r="IJ100" s="93"/>
      <c r="IK100" s="93"/>
      <c r="IL100" s="93"/>
      <c r="IM100" s="93"/>
      <c r="IN100" s="93"/>
      <c r="IO100" s="93"/>
      <c r="IP100" s="93"/>
      <c r="IQ100" s="93"/>
      <c r="IR100" s="93"/>
      <c r="IS100" s="93"/>
      <c r="IT100" s="93"/>
      <c r="IU100" s="93"/>
    </row>
    <row r="101" spans="1:255" s="94" customFormat="1" ht="11.25" customHeight="1" x14ac:dyDescent="0.25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3"/>
      <c r="DN101" s="93"/>
      <c r="DO101" s="93"/>
      <c r="DP101" s="93"/>
      <c r="DQ101" s="93"/>
      <c r="DR101" s="93"/>
      <c r="DS101" s="93"/>
      <c r="DT101" s="93"/>
      <c r="DU101" s="93"/>
      <c r="DV101" s="93"/>
      <c r="DW101" s="93"/>
      <c r="DX101" s="93"/>
      <c r="DY101" s="93"/>
      <c r="DZ101" s="93"/>
      <c r="EA101" s="93"/>
      <c r="EB101" s="93"/>
      <c r="EC101" s="93"/>
      <c r="ED101" s="93"/>
      <c r="EE101" s="93"/>
      <c r="EF101" s="93"/>
      <c r="EG101" s="93"/>
      <c r="EH101" s="93"/>
      <c r="EI101" s="93"/>
      <c r="EJ101" s="93"/>
      <c r="EK101" s="93"/>
      <c r="EL101" s="93"/>
      <c r="EM101" s="93"/>
      <c r="EN101" s="93"/>
      <c r="EO101" s="93"/>
      <c r="EP101" s="93"/>
      <c r="EQ101" s="93"/>
      <c r="ER101" s="93"/>
      <c r="ES101" s="93"/>
      <c r="ET101" s="93"/>
      <c r="EU101" s="93"/>
      <c r="EV101" s="93"/>
      <c r="EW101" s="93"/>
      <c r="EX101" s="93"/>
      <c r="EY101" s="93"/>
      <c r="EZ101" s="93"/>
      <c r="FA101" s="93"/>
      <c r="FB101" s="93"/>
      <c r="FC101" s="93"/>
      <c r="FD101" s="93"/>
      <c r="FE101" s="93"/>
      <c r="FF101" s="93"/>
      <c r="FG101" s="93"/>
      <c r="FH101" s="93"/>
      <c r="FI101" s="93"/>
      <c r="FJ101" s="93"/>
      <c r="FK101" s="93"/>
      <c r="FL101" s="93"/>
      <c r="FM101" s="93"/>
      <c r="FN101" s="93"/>
      <c r="FO101" s="93"/>
      <c r="FP101" s="93"/>
      <c r="FQ101" s="93"/>
      <c r="FR101" s="93"/>
      <c r="FS101" s="93"/>
      <c r="FT101" s="93"/>
      <c r="FU101" s="93"/>
      <c r="FV101" s="93"/>
      <c r="FW101" s="93"/>
      <c r="FX101" s="93"/>
      <c r="FY101" s="93"/>
      <c r="FZ101" s="93"/>
      <c r="GA101" s="93"/>
      <c r="GB101" s="93"/>
      <c r="GC101" s="93"/>
      <c r="GD101" s="93"/>
      <c r="GE101" s="93"/>
      <c r="GF101" s="93"/>
      <c r="GG101" s="93"/>
      <c r="GH101" s="93"/>
      <c r="GI101" s="93"/>
      <c r="GJ101" s="93"/>
      <c r="GK101" s="93"/>
      <c r="GL101" s="93"/>
      <c r="GM101" s="93"/>
      <c r="GN101" s="93"/>
      <c r="GO101" s="93"/>
      <c r="GP101" s="93"/>
      <c r="GQ101" s="93"/>
      <c r="GR101" s="93"/>
      <c r="GS101" s="93"/>
      <c r="GT101" s="93"/>
      <c r="GU101" s="93"/>
      <c r="GV101" s="93"/>
      <c r="GW101" s="93"/>
      <c r="GX101" s="93"/>
      <c r="GY101" s="93"/>
      <c r="GZ101" s="93"/>
      <c r="HA101" s="93"/>
      <c r="HB101" s="93"/>
      <c r="HC101" s="93"/>
      <c r="HD101" s="93"/>
      <c r="HE101" s="93"/>
      <c r="HF101" s="93"/>
      <c r="HG101" s="93"/>
      <c r="HH101" s="93"/>
      <c r="HI101" s="93"/>
      <c r="HJ101" s="93"/>
      <c r="HK101" s="93"/>
      <c r="HL101" s="93"/>
      <c r="HM101" s="93"/>
      <c r="HN101" s="93"/>
      <c r="HO101" s="93"/>
      <c r="HP101" s="93"/>
      <c r="HQ101" s="93"/>
      <c r="HR101" s="93"/>
      <c r="HS101" s="93"/>
      <c r="HT101" s="93"/>
      <c r="HU101" s="93"/>
      <c r="HV101" s="93"/>
      <c r="HW101" s="93"/>
      <c r="HX101" s="93"/>
      <c r="HY101" s="93"/>
      <c r="HZ101" s="93"/>
      <c r="IA101" s="93"/>
      <c r="IB101" s="93"/>
      <c r="IC101" s="93"/>
      <c r="ID101" s="93"/>
      <c r="IE101" s="93"/>
      <c r="IF101" s="93"/>
      <c r="IG101" s="93"/>
      <c r="IH101" s="93"/>
      <c r="II101" s="93"/>
      <c r="IJ101" s="93"/>
      <c r="IK101" s="93"/>
      <c r="IL101" s="93"/>
      <c r="IM101" s="93"/>
      <c r="IN101" s="93"/>
      <c r="IO101" s="93"/>
      <c r="IP101" s="93"/>
      <c r="IQ101" s="93"/>
      <c r="IR101" s="93"/>
      <c r="IS101" s="93"/>
      <c r="IT101" s="93"/>
      <c r="IU101" s="93"/>
    </row>
  </sheetData>
  <mergeCells count="9">
    <mergeCell ref="E9:F9"/>
    <mergeCell ref="E14:F14"/>
    <mergeCell ref="E15:F15"/>
    <mergeCell ref="B17:G17"/>
    <mergeCell ref="B98:E98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Verde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2023-03-30T11:45:39Z</dcterms:modified>
  <cp:category/>
  <cp:contentStatus/>
</cp:coreProperties>
</file>