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revision 27 042023\fichas tecnicas 2023 BENIL\FICHAS TECNICAS TEMUCO\"/>
    </mc:Choice>
  </mc:AlternateContent>
  <bookViews>
    <workbookView xWindow="0" yWindow="0" windowWidth="20490" windowHeight="6420"/>
  </bookViews>
  <sheets>
    <sheet name="POROTO VERDE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2" i="2" l="1"/>
  <c r="G52" i="2"/>
  <c r="G29" i="2" l="1"/>
  <c r="G26" i="2"/>
  <c r="G23" i="2"/>
  <c r="G24" i="2"/>
  <c r="G57" i="2" l="1"/>
  <c r="G25" i="2"/>
  <c r="G53" i="2"/>
  <c r="G21" i="2"/>
  <c r="G12" i="2"/>
  <c r="G61" i="2" l="1"/>
  <c r="G60" i="2"/>
  <c r="G46" i="2"/>
  <c r="G67" i="2" l="1"/>
  <c r="G68" i="2" l="1"/>
  <c r="G73" i="2"/>
  <c r="G31" i="2" l="1"/>
  <c r="G30" i="2"/>
  <c r="G28" i="2"/>
  <c r="G27" i="2"/>
  <c r="G59" i="2"/>
  <c r="G58" i="2"/>
  <c r="G55" i="2"/>
  <c r="G56" i="2"/>
  <c r="G22" i="2"/>
  <c r="G54" i="2"/>
  <c r="G42" i="2"/>
  <c r="G43" i="2"/>
  <c r="G44" i="2"/>
  <c r="G45" i="2"/>
  <c r="G51" i="2"/>
  <c r="G41" i="2"/>
  <c r="G63" i="2" l="1"/>
  <c r="G32" i="2"/>
  <c r="G47" i="2"/>
  <c r="C91" i="2"/>
  <c r="C88" i="2"/>
  <c r="C89" i="2" l="1"/>
  <c r="G70" i="2"/>
  <c r="G71" i="2" s="1"/>
  <c r="G72" i="2" s="1"/>
  <c r="G74" i="2" s="1"/>
  <c r="C87" i="2"/>
  <c r="C90" i="2"/>
  <c r="C92" i="2" l="1"/>
  <c r="C93" i="2" l="1"/>
  <c r="E98" i="2"/>
  <c r="C98" i="2"/>
  <c r="D98" i="2"/>
  <c r="D87" i="2" l="1"/>
  <c r="D91" i="2"/>
  <c r="D90" i="2"/>
  <c r="D89" i="2"/>
  <c r="D92" i="2"/>
  <c r="D93" i="2" l="1"/>
</calcChain>
</file>

<file path=xl/sharedStrings.xml><?xml version="1.0" encoding="utf-8"?>
<sst xmlns="http://schemas.openxmlformats.org/spreadsheetml/2006/main" count="181" uniqueCount="114">
  <si>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</si>
  <si>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</si>
  <si>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</si>
  <si>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</si>
  <si>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</si>
  <si>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</si>
  <si>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</si>
  <si>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</si>
  <si>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</si>
  <si>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</si>
  <si>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</si>
  <si>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</si>
  <si>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</si>
  <si>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</si>
  <si>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</si>
  <si>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</si>
  <si>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</si>
  <si>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</si>
  <si>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</si>
  <si>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</si>
  <si>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</si>
  <si>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</si>
  <si>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</si>
  <si>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</si>
  <si>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</si>
  <si>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</si>
  <si>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</si>
  <si>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</si>
  <si>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</si>
  <si>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</si>
  <si>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</si>
  <si>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</si>
  <si>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</si>
  <si>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</si>
  <si>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</si>
  <si>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</si>
  <si>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</si>
  <si>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</si>
  <si>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</si>
  <si>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</si>
  <si>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</si>
  <si>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</si>
  <si>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</si>
  <si>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</si>
  <si>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</si>
  <si>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</si>
  <si>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</si>
  <si>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</si>
  <si>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</si>
  <si>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</si>
  <si>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</si>
  <si>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</si>
  <si>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MEDIO</t>
  </si>
  <si>
    <t>ARAUCANIA</t>
  </si>
  <si>
    <t>Cal</t>
  </si>
  <si>
    <t>Herbicida-Glifosato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</si>
  <si>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</si>
  <si>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</si>
  <si>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JH</t>
  </si>
  <si>
    <t>Lt.</t>
  </si>
  <si>
    <t>Kg</t>
  </si>
  <si>
    <t>$/há</t>
  </si>
  <si>
    <t>JM</t>
  </si>
  <si>
    <t>u</t>
  </si>
  <si>
    <t>COSTO TOTAL/há.</t>
  </si>
  <si>
    <t>Analiisis de suelo</t>
  </si>
  <si>
    <t>kg</t>
  </si>
  <si>
    <t>Insecticida Karate</t>
  </si>
  <si>
    <t xml:space="preserve">Rastraje de disco </t>
  </si>
  <si>
    <t>Aplicaciones de Karate</t>
  </si>
  <si>
    <t>Cosecha</t>
  </si>
  <si>
    <t>Confección de surco</t>
  </si>
  <si>
    <t>Encaladura</t>
  </si>
  <si>
    <t>Vibrocultivador</t>
  </si>
  <si>
    <t>Riego por goteo</t>
  </si>
  <si>
    <t>Comercialización y venta</t>
  </si>
  <si>
    <t xml:space="preserve">Máquina segadora </t>
  </si>
  <si>
    <t>Barbecho químico</t>
  </si>
  <si>
    <t>Vega Modelo</t>
  </si>
  <si>
    <t>HELADA-LLUVIA EXTEMPORANEA-GRANIZO</t>
  </si>
  <si>
    <t>Cinta de riego (rollo a 20 cm gotero,2.800 mt)</t>
  </si>
  <si>
    <t>Rodonado</t>
  </si>
  <si>
    <t>Desinfeccion de semilla</t>
  </si>
  <si>
    <t>Desinfeccion semilla Lorsban 50 WP</t>
  </si>
  <si>
    <t>Siembra manual</t>
  </si>
  <si>
    <t>POROTO VERDE</t>
  </si>
  <si>
    <t>VAINA CILINDRICA BRIO</t>
  </si>
  <si>
    <t>RENDIMIENTO (sacos de 25 kg/há.)</t>
  </si>
  <si>
    <t>Semilla Brio</t>
  </si>
  <si>
    <t>Aplicación herbicida Flex post emergencia</t>
  </si>
  <si>
    <t>Herbicida post emergencia Flex</t>
  </si>
  <si>
    <t>Aplicaciones de Mancozeb</t>
  </si>
  <si>
    <t>Fungicida Mancozeb  80 % WP</t>
  </si>
  <si>
    <t>Mallas de 25 kg</t>
  </si>
  <si>
    <t>Agosto-Septiembre</t>
  </si>
  <si>
    <t>Septiembre</t>
  </si>
  <si>
    <t>Septiembre-Octubre</t>
  </si>
  <si>
    <t>Octubre-Noviembre</t>
  </si>
  <si>
    <t>Noviembre-Diciembre</t>
  </si>
  <si>
    <t>Diciembre-Febrero</t>
  </si>
  <si>
    <t>Noviembre-Abril</t>
  </si>
  <si>
    <t>Febrero-Marzo</t>
  </si>
  <si>
    <t>Febrero-Abril</t>
  </si>
  <si>
    <t>PRECIO ESPERADO ($/saco)</t>
  </si>
  <si>
    <t>ESCENARIOS COSTO UNITARIO  ($/saco)</t>
  </si>
  <si>
    <t>Rendimiento  (saco/há)</t>
  </si>
  <si>
    <t>Costo unitario ($/saco) (*)</t>
  </si>
  <si>
    <t>Desinfeccion semilla Pomarsol Forte 80% WG</t>
  </si>
  <si>
    <t>Mezcla 11-30-11</t>
  </si>
  <si>
    <t>Muriato de potasio</t>
  </si>
  <si>
    <t>Ferlilización  cobertera</t>
  </si>
  <si>
    <t>Ferlilización  pre siembra</t>
  </si>
  <si>
    <t>TEMUCO</t>
  </si>
  <si>
    <t>TEMUCO - FREIRE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</si>
</sst>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&quot;$&quot;\ * #,##0_-;\-&quot;$&quot;\ * #,##0_-;_-&quot;$&quot;\ * &quot;-&quot;_-;_-@_-"/>
    <numFmt numFmtId="167" formatCode="_-* #,##0.00\ _€_-;\-* #,##0.00\ _€_-;_-* &quot;-&quot;??\ _€_-;_-@_-"/>
    <numFmt numFmtId="168" formatCode="_-* #,##0_-;\-* #,##0_-;_-* &quot;-&quot;??_-;_-@_-"/>
    <numFmt numFmtId="169" formatCode="0.0"/>
    <numFmt numFmtId="170" formatCode="#,##0.0"/>
  </numFmts>
  <fonts count="14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8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</borders>
  <cellStyleXfs count="4">
    <xf numFmtId="0" fontId="0" fillId="0" borderId="0" applyNumberFormat="0" applyFill="0" applyBorder="0" applyProtection="0"/>
    <xf numFmtId="0" fontId="3" fillId="0" borderId="17"/>
    <xf numFmtId="43" fontId="4" fillId="0" borderId="0" applyFont="0" applyFill="0" applyBorder="0" applyAlignment="0" applyProtection="0"/>
    <xf numFmtId="167" fontId="3" fillId="0" borderId="17" applyFont="0" applyFill="0" applyBorder="0" applyAlignment="0" applyProtection="0"/>
  </cellStyleXfs>
  <cellXfs count="187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7" xfId="0" applyFont="1" applyFill="1" applyBorder="1" applyAlignment="1"/>
    <xf numFmtId="49" fontId="2" fillId="3" borderId="12" xfId="0" applyNumberFormat="1" applyFont="1" applyFill="1" applyBorder="1" applyAlignment="1">
      <alignment vertical="center"/>
    </xf>
    <xf numFmtId="0" fontId="2" fillId="3" borderId="12" xfId="0" applyFont="1" applyFill="1" applyBorder="1" applyAlignment="1">
      <alignment horizontal="center" vertical="center"/>
    </xf>
    <xf numFmtId="0" fontId="0" fillId="2" borderId="19" xfId="0" applyFont="1" applyFill="1" applyBorder="1" applyAlignment="1"/>
    <xf numFmtId="0" fontId="0" fillId="2" borderId="1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3" fontId="0" fillId="0" borderId="0" xfId="0" applyNumberFormat="1" applyFont="1" applyAlignment="1"/>
    <xf numFmtId="3" fontId="2" fillId="3" borderId="12" xfId="0" applyNumberFormat="1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vertical="center"/>
    </xf>
    <xf numFmtId="0" fontId="1" fillId="2" borderId="3" xfId="0" applyFont="1" applyFill="1" applyBorder="1" applyAlignment="1"/>
    <xf numFmtId="0" fontId="1" fillId="2" borderId="6" xfId="0" applyFont="1" applyFill="1" applyBorder="1" applyAlignment="1"/>
    <xf numFmtId="0" fontId="1" fillId="2" borderId="8" xfId="0" applyFont="1" applyFill="1" applyBorder="1" applyAlignment="1"/>
    <xf numFmtId="0" fontId="1" fillId="2" borderId="9" xfId="0" applyFont="1" applyFill="1" applyBorder="1" applyAlignment="1">
      <alignment horizontal="left"/>
    </xf>
    <xf numFmtId="0" fontId="1" fillId="2" borderId="9" xfId="0" applyFont="1" applyFill="1" applyBorder="1" applyAlignment="1"/>
    <xf numFmtId="0" fontId="1" fillId="2" borderId="9" xfId="0" applyFont="1" applyFill="1" applyBorder="1" applyAlignment="1">
      <alignment horizontal="right"/>
    </xf>
    <xf numFmtId="49" fontId="6" fillId="5" borderId="10" xfId="0" applyNumberFormat="1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6" fillId="3" borderId="5" xfId="0" applyNumberFormat="1" applyFont="1" applyFill="1" applyBorder="1" applyAlignment="1">
      <alignment horizontal="center" vertical="center" wrapText="1"/>
    </xf>
    <xf numFmtId="3" fontId="1" fillId="2" borderId="9" xfId="0" applyNumberFormat="1" applyFont="1" applyFill="1" applyBorder="1" applyAlignment="1"/>
    <xf numFmtId="3" fontId="1" fillId="2" borderId="9" xfId="0" applyNumberFormat="1" applyFont="1" applyFill="1" applyBorder="1" applyAlignment="1">
      <alignment horizontal="right"/>
    </xf>
    <xf numFmtId="49" fontId="6" fillId="5" borderId="12" xfId="0" applyNumberFormat="1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49" fontId="6" fillId="3" borderId="12" xfId="0" applyNumberFormat="1" applyFont="1" applyFill="1" applyBorder="1" applyAlignment="1">
      <alignment horizontal="center" vertical="center"/>
    </xf>
    <xf numFmtId="49" fontId="6" fillId="3" borderId="12" xfId="0" applyNumberFormat="1" applyFont="1" applyFill="1" applyBorder="1" applyAlignment="1">
      <alignment horizontal="center" vertical="center" wrapText="1"/>
    </xf>
    <xf numFmtId="0" fontId="8" fillId="0" borderId="41" xfId="0" applyFont="1" applyBorder="1"/>
    <xf numFmtId="0" fontId="8" fillId="0" borderId="41" xfId="0" applyFont="1" applyBorder="1" applyAlignment="1">
      <alignment horizontal="center"/>
    </xf>
    <xf numFmtId="166" fontId="7" fillId="0" borderId="41" xfId="0" applyNumberFormat="1" applyFont="1" applyBorder="1"/>
    <xf numFmtId="3" fontId="7" fillId="9" borderId="41" xfId="0" applyNumberFormat="1" applyFont="1" applyFill="1" applyBorder="1"/>
    <xf numFmtId="0" fontId="2" fillId="3" borderId="12" xfId="0" applyFont="1" applyFill="1" applyBorder="1" applyAlignment="1">
      <alignment vertical="center"/>
    </xf>
    <xf numFmtId="0" fontId="1" fillId="2" borderId="14" xfId="0" applyFont="1" applyFill="1" applyBorder="1" applyAlignment="1"/>
    <xf numFmtId="0" fontId="1" fillId="2" borderId="15" xfId="0" applyFont="1" applyFill="1" applyBorder="1" applyAlignment="1"/>
    <xf numFmtId="3" fontId="1" fillId="2" borderId="15" xfId="0" applyNumberFormat="1" applyFont="1" applyFill="1" applyBorder="1" applyAlignment="1"/>
    <xf numFmtId="3" fontId="1" fillId="2" borderId="15" xfId="0" applyNumberFormat="1" applyFont="1" applyFill="1" applyBorder="1" applyAlignment="1">
      <alignment horizontal="right"/>
    </xf>
    <xf numFmtId="49" fontId="6" fillId="3" borderId="42" xfId="0" applyNumberFormat="1" applyFont="1" applyFill="1" applyBorder="1" applyAlignment="1">
      <alignment horizontal="center" vertical="center" wrapText="1"/>
    </xf>
    <xf numFmtId="49" fontId="6" fillId="3" borderId="42" xfId="0" applyNumberFormat="1" applyFont="1" applyFill="1" applyBorder="1" applyAlignment="1">
      <alignment horizontal="right" vertical="center" wrapText="1"/>
    </xf>
    <xf numFmtId="49" fontId="2" fillId="3" borderId="41" xfId="0" applyNumberFormat="1" applyFont="1" applyFill="1" applyBorder="1" applyAlignment="1">
      <alignment vertical="center"/>
    </xf>
    <xf numFmtId="0" fontId="2" fillId="3" borderId="41" xfId="0" applyFont="1" applyFill="1" applyBorder="1" applyAlignment="1">
      <alignment horizontal="center" vertical="center"/>
    </xf>
    <xf numFmtId="0" fontId="1" fillId="2" borderId="43" xfId="0" applyFont="1" applyFill="1" applyBorder="1" applyAlignment="1"/>
    <xf numFmtId="0" fontId="1" fillId="2" borderId="44" xfId="0" applyFont="1" applyFill="1" applyBorder="1" applyAlignment="1"/>
    <xf numFmtId="0" fontId="1" fillId="2" borderId="44" xfId="0" applyFont="1" applyFill="1" applyBorder="1" applyAlignment="1">
      <alignment horizontal="center"/>
    </xf>
    <xf numFmtId="3" fontId="1" fillId="2" borderId="44" xfId="0" applyNumberFormat="1" applyFont="1" applyFill="1" applyBorder="1" applyAlignment="1"/>
    <xf numFmtId="3" fontId="1" fillId="2" borderId="44" xfId="0" applyNumberFormat="1" applyFont="1" applyFill="1" applyBorder="1" applyAlignment="1">
      <alignment horizontal="right"/>
    </xf>
    <xf numFmtId="49" fontId="6" fillId="3" borderId="42" xfId="0" applyNumberFormat="1" applyFont="1" applyFill="1" applyBorder="1" applyAlignment="1">
      <alignment horizontal="center" vertical="center"/>
    </xf>
    <xf numFmtId="49" fontId="2" fillId="3" borderId="16" xfId="0" applyNumberFormat="1" applyFont="1" applyFill="1" applyBorder="1" applyAlignment="1">
      <alignment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right" vertical="center"/>
    </xf>
    <xf numFmtId="0" fontId="2" fillId="3" borderId="16" xfId="0" applyFont="1" applyFill="1" applyBorder="1" applyAlignment="1">
      <alignment vertical="center"/>
    </xf>
    <xf numFmtId="0" fontId="1" fillId="2" borderId="20" xfId="0" applyFont="1" applyFill="1" applyBorder="1" applyAlignment="1"/>
    <xf numFmtId="3" fontId="1" fillId="2" borderId="20" xfId="0" applyNumberFormat="1" applyFont="1" applyFill="1" applyBorder="1" applyAlignment="1"/>
    <xf numFmtId="3" fontId="1" fillId="2" borderId="20" xfId="0" applyNumberFormat="1" applyFont="1" applyFill="1" applyBorder="1" applyAlignment="1">
      <alignment horizontal="right"/>
    </xf>
    <xf numFmtId="49" fontId="1" fillId="2" borderId="17" xfId="0" applyNumberFormat="1" applyFont="1" applyFill="1" applyBorder="1" applyAlignment="1">
      <alignment vertical="center"/>
    </xf>
    <xf numFmtId="0" fontId="6" fillId="2" borderId="17" xfId="0" applyFont="1" applyFill="1" applyBorder="1" applyAlignment="1">
      <alignment vertical="center"/>
    </xf>
    <xf numFmtId="164" fontId="6" fillId="2" borderId="17" xfId="0" applyNumberFormat="1" applyFont="1" applyFill="1" applyBorder="1" applyAlignment="1">
      <alignment horizontal="right" vertical="center"/>
    </xf>
    <xf numFmtId="0" fontId="1" fillId="2" borderId="17" xfId="0" applyFont="1" applyFill="1" applyBorder="1" applyAlignment="1">
      <alignment vertical="center"/>
    </xf>
    <xf numFmtId="49" fontId="10" fillId="2" borderId="31" xfId="0" applyNumberFormat="1" applyFont="1" applyFill="1" applyBorder="1" applyAlignment="1">
      <alignment vertical="center"/>
    </xf>
    <xf numFmtId="0" fontId="1" fillId="2" borderId="32" xfId="0" applyFont="1" applyFill="1" applyBorder="1" applyAlignment="1"/>
    <xf numFmtId="0" fontId="1" fillId="2" borderId="33" xfId="0" applyFont="1" applyFill="1" applyBorder="1" applyAlignment="1"/>
    <xf numFmtId="49" fontId="1" fillId="2" borderId="34" xfId="0" applyNumberFormat="1" applyFont="1" applyFill="1" applyBorder="1" applyAlignment="1">
      <alignment vertical="center"/>
    </xf>
    <xf numFmtId="0" fontId="1" fillId="2" borderId="17" xfId="0" applyFont="1" applyFill="1" applyBorder="1" applyAlignment="1"/>
    <xf numFmtId="0" fontId="1" fillId="2" borderId="35" xfId="0" applyFont="1" applyFill="1" applyBorder="1" applyAlignment="1"/>
    <xf numFmtId="49" fontId="1" fillId="2" borderId="36" xfId="0" applyNumberFormat="1" applyFont="1" applyFill="1" applyBorder="1" applyAlignment="1">
      <alignment vertical="center"/>
    </xf>
    <xf numFmtId="0" fontId="1" fillId="2" borderId="37" xfId="0" applyFont="1" applyFill="1" applyBorder="1" applyAlignment="1"/>
    <xf numFmtId="0" fontId="1" fillId="2" borderId="38" xfId="0" applyFont="1" applyFill="1" applyBorder="1" applyAlignment="1"/>
    <xf numFmtId="0" fontId="1" fillId="8" borderId="30" xfId="0" applyFont="1" applyFill="1" applyBorder="1" applyAlignment="1"/>
    <xf numFmtId="0" fontId="1" fillId="6" borderId="17" xfId="0" applyFont="1" applyFill="1" applyBorder="1" applyAlignment="1"/>
    <xf numFmtId="49" fontId="10" fillId="7" borderId="21" xfId="0" applyNumberFormat="1" applyFont="1" applyFill="1" applyBorder="1" applyAlignment="1">
      <alignment vertical="center"/>
    </xf>
    <xf numFmtId="49" fontId="10" fillId="7" borderId="18" xfId="0" applyNumberFormat="1" applyFont="1" applyFill="1" applyBorder="1" applyAlignment="1">
      <alignment horizontal="center" vertical="center"/>
    </xf>
    <xf numFmtId="49" fontId="1" fillId="7" borderId="22" xfId="0" applyNumberFormat="1" applyFont="1" applyFill="1" applyBorder="1" applyAlignment="1">
      <alignment horizontal="center"/>
    </xf>
    <xf numFmtId="49" fontId="10" fillId="2" borderId="23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9" fontId="1" fillId="2" borderId="24" xfId="0" applyNumberFormat="1" applyFont="1" applyFill="1" applyBorder="1" applyAlignment="1"/>
    <xf numFmtId="165" fontId="10" fillId="2" borderId="5" xfId="0" applyNumberFormat="1" applyFont="1" applyFill="1" applyBorder="1" applyAlignment="1">
      <alignment vertical="center"/>
    </xf>
    <xf numFmtId="0" fontId="6" fillId="6" borderId="17" xfId="0" applyFont="1" applyFill="1" applyBorder="1" applyAlignment="1">
      <alignment vertical="center"/>
    </xf>
    <xf numFmtId="49" fontId="10" fillId="7" borderId="25" xfId="0" applyNumberFormat="1" applyFont="1" applyFill="1" applyBorder="1" applyAlignment="1">
      <alignment vertical="center"/>
    </xf>
    <xf numFmtId="165" fontId="10" fillId="7" borderId="26" xfId="0" applyNumberFormat="1" applyFont="1" applyFill="1" applyBorder="1" applyAlignment="1">
      <alignment vertical="center"/>
    </xf>
    <xf numFmtId="9" fontId="10" fillId="7" borderId="27" xfId="0" applyNumberFormat="1" applyFont="1" applyFill="1" applyBorder="1" applyAlignment="1">
      <alignment vertical="center"/>
    </xf>
    <xf numFmtId="49" fontId="10" fillId="7" borderId="39" xfId="0" applyNumberFormat="1" applyFont="1" applyFill="1" applyBorder="1" applyAlignment="1">
      <alignment vertical="center"/>
    </xf>
    <xf numFmtId="3" fontId="10" fillId="7" borderId="40" xfId="0" applyNumberFormat="1" applyFont="1" applyFill="1" applyBorder="1" applyAlignment="1">
      <alignment vertical="center"/>
    </xf>
    <xf numFmtId="0" fontId="10" fillId="6" borderId="17" xfId="0" applyFont="1" applyFill="1" applyBorder="1" applyAlignment="1">
      <alignment vertical="center"/>
    </xf>
    <xf numFmtId="164" fontId="10" fillId="2" borderId="17" xfId="0" applyNumberFormat="1" applyFont="1" applyFill="1" applyBorder="1" applyAlignment="1">
      <alignment horizontal="right" vertical="center"/>
    </xf>
    <xf numFmtId="165" fontId="10" fillId="7" borderId="27" xfId="0" applyNumberFormat="1" applyFont="1" applyFill="1" applyBorder="1" applyAlignment="1">
      <alignment vertical="center"/>
    </xf>
    <xf numFmtId="0" fontId="1" fillId="2" borderId="17" xfId="0" applyFont="1" applyFill="1" applyBorder="1" applyAlignment="1">
      <alignment horizontal="right"/>
    </xf>
    <xf numFmtId="0" fontId="0" fillId="2" borderId="48" xfId="0" applyFont="1" applyFill="1" applyBorder="1" applyAlignment="1"/>
    <xf numFmtId="0" fontId="1" fillId="2" borderId="49" xfId="0" applyFont="1" applyFill="1" applyBorder="1" applyAlignment="1">
      <alignment wrapText="1"/>
    </xf>
    <xf numFmtId="49" fontId="6" fillId="3" borderId="41" xfId="0" applyNumberFormat="1" applyFont="1" applyFill="1" applyBorder="1" applyAlignment="1">
      <alignment vertical="center" wrapText="1"/>
    </xf>
    <xf numFmtId="49" fontId="1" fillId="2" borderId="41" xfId="0" applyNumberFormat="1" applyFont="1" applyFill="1" applyBorder="1" applyAlignment="1">
      <alignment vertical="center" wrapText="1"/>
    </xf>
    <xf numFmtId="0" fontId="6" fillId="5" borderId="17" xfId="0" applyFont="1" applyFill="1" applyBorder="1" applyAlignment="1">
      <alignment vertical="center"/>
    </xf>
    <xf numFmtId="0" fontId="6" fillId="3" borderId="17" xfId="0" applyFont="1" applyFill="1" applyBorder="1" applyAlignment="1">
      <alignment vertical="center"/>
    </xf>
    <xf numFmtId="49" fontId="6" fillId="5" borderId="50" xfId="0" applyNumberFormat="1" applyFont="1" applyFill="1" applyBorder="1" applyAlignment="1">
      <alignment vertical="center"/>
    </xf>
    <xf numFmtId="0" fontId="6" fillId="5" borderId="51" xfId="0" applyFont="1" applyFill="1" applyBorder="1" applyAlignment="1">
      <alignment vertical="center"/>
    </xf>
    <xf numFmtId="164" fontId="6" fillId="5" borderId="52" xfId="0" applyNumberFormat="1" applyFont="1" applyFill="1" applyBorder="1" applyAlignment="1">
      <alignment vertical="center"/>
    </xf>
    <xf numFmtId="49" fontId="6" fillId="3" borderId="53" xfId="0" applyNumberFormat="1" applyFont="1" applyFill="1" applyBorder="1" applyAlignment="1">
      <alignment vertical="center"/>
    </xf>
    <xf numFmtId="164" fontId="6" fillId="3" borderId="54" xfId="0" applyNumberFormat="1" applyFont="1" applyFill="1" applyBorder="1" applyAlignment="1">
      <alignment vertical="center"/>
    </xf>
    <xf numFmtId="49" fontId="6" fillId="5" borderId="53" xfId="0" applyNumberFormat="1" applyFont="1" applyFill="1" applyBorder="1" applyAlignment="1">
      <alignment vertical="center"/>
    </xf>
    <xf numFmtId="164" fontId="6" fillId="5" borderId="54" xfId="0" applyNumberFormat="1" applyFont="1" applyFill="1" applyBorder="1" applyAlignment="1">
      <alignment vertical="center"/>
    </xf>
    <xf numFmtId="49" fontId="6" fillId="5" borderId="55" xfId="0" applyNumberFormat="1" applyFont="1" applyFill="1" applyBorder="1" applyAlignment="1">
      <alignment vertical="center"/>
    </xf>
    <xf numFmtId="0" fontId="6" fillId="5" borderId="56" xfId="0" applyFont="1" applyFill="1" applyBorder="1" applyAlignment="1">
      <alignment vertical="center"/>
    </xf>
    <xf numFmtId="164" fontId="6" fillId="5" borderId="57" xfId="0" applyNumberFormat="1" applyFont="1" applyFill="1" applyBorder="1" applyAlignment="1">
      <alignment vertical="center"/>
    </xf>
    <xf numFmtId="0" fontId="0" fillId="2" borderId="48" xfId="0" applyFont="1" applyFill="1" applyBorder="1" applyAlignment="1">
      <alignment horizontal="right"/>
    </xf>
    <xf numFmtId="0" fontId="1" fillId="2" borderId="49" xfId="0" applyFont="1" applyFill="1" applyBorder="1" applyAlignment="1">
      <alignment horizontal="right" wrapText="1"/>
    </xf>
    <xf numFmtId="0" fontId="0" fillId="9" borderId="0" xfId="0" applyNumberFormat="1" applyFont="1" applyFill="1" applyAlignment="1"/>
    <xf numFmtId="49" fontId="2" fillId="3" borderId="59" xfId="0" applyNumberFormat="1" applyFont="1" applyFill="1" applyBorder="1" applyAlignment="1">
      <alignment vertical="center"/>
    </xf>
    <xf numFmtId="0" fontId="2" fillId="3" borderId="59" xfId="0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/>
    <xf numFmtId="0" fontId="1" fillId="2" borderId="58" xfId="0" applyFont="1" applyFill="1" applyBorder="1" applyAlignment="1"/>
    <xf numFmtId="3" fontId="2" fillId="3" borderId="16" xfId="0" applyNumberFormat="1" applyFont="1" applyFill="1" applyBorder="1" applyAlignment="1">
      <alignment horizontal="right" vertical="center"/>
    </xf>
    <xf numFmtId="49" fontId="6" fillId="3" borderId="60" xfId="0" applyNumberFormat="1" applyFont="1" applyFill="1" applyBorder="1" applyAlignment="1">
      <alignment horizontal="center" vertical="center" wrapText="1"/>
    </xf>
    <xf numFmtId="49" fontId="2" fillId="3" borderId="61" xfId="0" applyNumberFormat="1" applyFont="1" applyFill="1" applyBorder="1" applyAlignment="1">
      <alignment vertical="center"/>
    </xf>
    <xf numFmtId="0" fontId="2" fillId="3" borderId="61" xfId="0" applyFont="1" applyFill="1" applyBorder="1" applyAlignment="1">
      <alignment horizontal="center" vertical="center"/>
    </xf>
    <xf numFmtId="0" fontId="2" fillId="3" borderId="61" xfId="0" applyFont="1" applyFill="1" applyBorder="1" applyAlignment="1">
      <alignment horizontal="right" vertical="center"/>
    </xf>
    <xf numFmtId="3" fontId="2" fillId="3" borderId="61" xfId="0" applyNumberFormat="1" applyFont="1" applyFill="1" applyBorder="1" applyAlignment="1">
      <alignment horizontal="right" vertical="center"/>
    </xf>
    <xf numFmtId="3" fontId="10" fillId="7" borderId="17" xfId="0" applyNumberFormat="1" applyFont="1" applyFill="1" applyBorder="1" applyAlignment="1">
      <alignment vertical="center"/>
    </xf>
    <xf numFmtId="164" fontId="0" fillId="0" borderId="0" xfId="0" applyNumberFormat="1" applyFont="1" applyAlignment="1"/>
    <xf numFmtId="0" fontId="0" fillId="0" borderId="0" xfId="0" applyNumberFormat="1" applyFont="1" applyAlignment="1">
      <alignment horizontal="center"/>
    </xf>
    <xf numFmtId="0" fontId="1" fillId="9" borderId="41" xfId="0" applyNumberFormat="1" applyFont="1" applyFill="1" applyBorder="1" applyAlignment="1"/>
    <xf numFmtId="0" fontId="1" fillId="9" borderId="41" xfId="0" applyNumberFormat="1" applyFont="1" applyFill="1" applyBorder="1" applyAlignment="1">
      <alignment horizontal="center"/>
    </xf>
    <xf numFmtId="3" fontId="1" fillId="9" borderId="41" xfId="0" applyNumberFormat="1" applyFont="1" applyFill="1" applyBorder="1" applyAlignment="1">
      <alignment horizontal="center"/>
    </xf>
    <xf numFmtId="3" fontId="8" fillId="9" borderId="41" xfId="0" applyNumberFormat="1" applyFont="1" applyFill="1" applyBorder="1" applyAlignment="1">
      <alignment horizontal="left"/>
    </xf>
    <xf numFmtId="3" fontId="7" fillId="9" borderId="41" xfId="0" applyNumberFormat="1" applyFont="1" applyFill="1" applyBorder="1" applyAlignment="1">
      <alignment horizontal="center"/>
    </xf>
    <xf numFmtId="169" fontId="8" fillId="9" borderId="41" xfId="2" applyNumberFormat="1" applyFont="1" applyFill="1" applyBorder="1" applyAlignment="1">
      <alignment horizontal="center"/>
    </xf>
    <xf numFmtId="3" fontId="8" fillId="9" borderId="41" xfId="0" applyNumberFormat="1" applyFont="1" applyFill="1" applyBorder="1" applyAlignment="1">
      <alignment horizontal="justify" vertical="center" wrapText="1"/>
    </xf>
    <xf numFmtId="3" fontId="7" fillId="9" borderId="41" xfId="2" applyNumberFormat="1" applyFont="1" applyFill="1" applyBorder="1" applyAlignment="1">
      <alignment horizontal="center" vertical="top" wrapText="1"/>
    </xf>
    <xf numFmtId="170" fontId="7" fillId="9" borderId="41" xfId="2" applyNumberFormat="1" applyFont="1" applyFill="1" applyBorder="1" applyAlignment="1">
      <alignment horizontal="center" vertical="top" wrapText="1"/>
    </xf>
    <xf numFmtId="3" fontId="7" fillId="9" borderId="41" xfId="0" applyNumberFormat="1" applyFont="1" applyFill="1" applyBorder="1" applyAlignment="1">
      <alignment horizontal="justify" vertical="top" wrapText="1"/>
    </xf>
    <xf numFmtId="170" fontId="7" fillId="9" borderId="41" xfId="2" applyNumberFormat="1" applyFont="1" applyFill="1" applyBorder="1" applyAlignment="1">
      <alignment horizontal="center"/>
    </xf>
    <xf numFmtId="1" fontId="8" fillId="9" borderId="41" xfId="0" applyNumberFormat="1" applyFont="1" applyFill="1" applyBorder="1" applyAlignment="1">
      <alignment horizontal="left"/>
    </xf>
    <xf numFmtId="1" fontId="7" fillId="9" borderId="41" xfId="0" applyNumberFormat="1" applyFont="1" applyFill="1" applyBorder="1" applyAlignment="1">
      <alignment horizontal="center"/>
    </xf>
    <xf numFmtId="3" fontId="8" fillId="9" borderId="41" xfId="2" applyNumberFormat="1" applyFont="1" applyFill="1" applyBorder="1" applyAlignment="1">
      <alignment horizontal="center"/>
    </xf>
    <xf numFmtId="170" fontId="8" fillId="9" borderId="41" xfId="2" applyNumberFormat="1" applyFont="1" applyFill="1" applyBorder="1" applyAlignment="1">
      <alignment horizontal="center"/>
    </xf>
    <xf numFmtId="0" fontId="1" fillId="9" borderId="41" xfId="0" applyFont="1" applyFill="1" applyBorder="1" applyAlignment="1"/>
    <xf numFmtId="0" fontId="1" fillId="9" borderId="41" xfId="0" applyFont="1" applyFill="1" applyBorder="1" applyAlignment="1">
      <alignment horizontal="center"/>
    </xf>
    <xf numFmtId="49" fontId="1" fillId="9" borderId="41" xfId="0" applyNumberFormat="1" applyFont="1" applyFill="1" applyBorder="1" applyAlignment="1">
      <alignment horizontal="right"/>
    </xf>
    <xf numFmtId="3" fontId="1" fillId="9" borderId="41" xfId="0" applyNumberFormat="1" applyFont="1" applyFill="1" applyBorder="1" applyAlignment="1">
      <alignment horizontal="right"/>
    </xf>
    <xf numFmtId="3" fontId="7" fillId="9" borderId="41" xfId="0" applyNumberFormat="1" applyFont="1" applyFill="1" applyBorder="1" applyAlignment="1">
      <alignment horizontal="right"/>
    </xf>
    <xf numFmtId="3" fontId="1" fillId="9" borderId="41" xfId="0" applyNumberFormat="1" applyFont="1" applyFill="1" applyBorder="1" applyAlignment="1"/>
    <xf numFmtId="0" fontId="1" fillId="9" borderId="41" xfId="0" applyNumberFormat="1" applyFont="1" applyFill="1" applyBorder="1" applyAlignment="1">
      <alignment horizontal="left"/>
    </xf>
    <xf numFmtId="3" fontId="7" fillId="9" borderId="41" xfId="0" applyNumberFormat="1" applyFont="1" applyFill="1" applyBorder="1" applyAlignment="1">
      <alignment horizontal="left"/>
    </xf>
    <xf numFmtId="3" fontId="8" fillId="9" borderId="41" xfId="0" applyNumberFormat="1" applyFont="1" applyFill="1" applyBorder="1" applyAlignment="1">
      <alignment horizontal="justify" vertical="top" wrapText="1"/>
    </xf>
    <xf numFmtId="0" fontId="13" fillId="9" borderId="41" xfId="0" applyNumberFormat="1" applyFont="1" applyFill="1" applyBorder="1" applyAlignment="1">
      <alignment horizontal="center" vertical="center"/>
    </xf>
    <xf numFmtId="2" fontId="7" fillId="9" borderId="41" xfId="2" applyNumberFormat="1" applyFont="1" applyFill="1" applyBorder="1" applyAlignment="1">
      <alignment horizontal="center" vertical="center"/>
    </xf>
    <xf numFmtId="3" fontId="7" fillId="9" borderId="41" xfId="0" applyNumberFormat="1" applyFont="1" applyFill="1" applyBorder="1" applyAlignment="1">
      <alignment horizontal="center" vertical="center"/>
    </xf>
    <xf numFmtId="2" fontId="8" fillId="9" borderId="41" xfId="2" applyNumberFormat="1" applyFont="1" applyFill="1" applyBorder="1" applyAlignment="1">
      <alignment horizontal="center" vertical="center"/>
    </xf>
    <xf numFmtId="3" fontId="1" fillId="9" borderId="41" xfId="0" applyNumberFormat="1" applyFont="1" applyFill="1" applyBorder="1" applyAlignment="1">
      <alignment horizontal="center" vertical="center"/>
    </xf>
    <xf numFmtId="4" fontId="1" fillId="9" borderId="41" xfId="0" applyNumberFormat="1" applyFont="1" applyFill="1" applyBorder="1" applyAlignment="1">
      <alignment horizontal="center" vertical="center"/>
    </xf>
    <xf numFmtId="3" fontId="7" fillId="9" borderId="41" xfId="0" applyNumberFormat="1" applyFont="1" applyFill="1" applyBorder="1" applyAlignment="1" applyProtection="1">
      <alignment horizontal="right"/>
      <protection hidden="1"/>
    </xf>
    <xf numFmtId="3" fontId="2" fillId="3" borderId="59" xfId="0" applyNumberFormat="1" applyFont="1" applyFill="1" applyBorder="1" applyAlignment="1">
      <alignment horizontal="right" vertical="center"/>
    </xf>
    <xf numFmtId="3" fontId="2" fillId="3" borderId="41" xfId="0" applyNumberFormat="1" applyFont="1" applyFill="1" applyBorder="1" applyAlignment="1">
      <alignment horizontal="right" vertical="center"/>
    </xf>
    <xf numFmtId="168" fontId="1" fillId="9" borderId="41" xfId="3" applyNumberFormat="1" applyFont="1" applyFill="1" applyBorder="1" applyAlignment="1">
      <alignment horizontal="right" vertical="center" wrapText="1"/>
    </xf>
    <xf numFmtId="17" fontId="1" fillId="9" borderId="41" xfId="0" applyNumberFormat="1" applyFont="1" applyFill="1" applyBorder="1" applyAlignment="1">
      <alignment horizontal="right" vertical="top" wrapText="1"/>
    </xf>
    <xf numFmtId="168" fontId="1" fillId="9" borderId="41" xfId="3" applyNumberFormat="1" applyFont="1" applyFill="1" applyBorder="1" applyAlignment="1">
      <alignment horizontal="right"/>
    </xf>
    <xf numFmtId="168" fontId="7" fillId="9" borderId="41" xfId="3" applyNumberFormat="1" applyFont="1" applyFill="1" applyBorder="1" applyAlignment="1">
      <alignment horizontal="right" vertical="center"/>
    </xf>
    <xf numFmtId="0" fontId="1" fillId="9" borderId="41" xfId="0" applyFont="1" applyFill="1" applyBorder="1" applyAlignment="1">
      <alignment horizontal="right" vertical="center"/>
    </xf>
    <xf numFmtId="0" fontId="1" fillId="0" borderId="41" xfId="0" applyFont="1" applyBorder="1" applyAlignment="1">
      <alignment horizontal="right" vertical="top" wrapText="1"/>
    </xf>
    <xf numFmtId="0" fontId="1" fillId="2" borderId="62" xfId="0" applyFont="1" applyFill="1" applyBorder="1" applyAlignment="1"/>
    <xf numFmtId="14" fontId="1" fillId="2" borderId="49" xfId="0" applyNumberFormat="1" applyFont="1" applyFill="1" applyBorder="1" applyAlignment="1"/>
    <xf numFmtId="0" fontId="7" fillId="9" borderId="41" xfId="0" applyFont="1" applyFill="1" applyBorder="1" applyAlignment="1">
      <alignment horizontal="center" vertical="center"/>
    </xf>
    <xf numFmtId="1" fontId="1" fillId="9" borderId="41" xfId="0" applyNumberFormat="1" applyFont="1" applyFill="1" applyBorder="1" applyAlignment="1">
      <alignment horizontal="center" vertical="top" wrapText="1"/>
    </xf>
    <xf numFmtId="0" fontId="8" fillId="9" borderId="41" xfId="0" applyFont="1" applyFill="1" applyBorder="1" applyAlignment="1">
      <alignment horizontal="center"/>
    </xf>
    <xf numFmtId="1" fontId="8" fillId="9" borderId="41" xfId="0" applyNumberFormat="1" applyFont="1" applyFill="1" applyBorder="1" applyAlignment="1">
      <alignment horizontal="center" vertical="top" wrapText="1"/>
    </xf>
    <xf numFmtId="17" fontId="8" fillId="0" borderId="41" xfId="1" applyNumberFormat="1" applyFont="1" applyBorder="1" applyAlignment="1">
      <alignment horizontal="center" vertical="center"/>
    </xf>
    <xf numFmtId="0" fontId="1" fillId="9" borderId="41" xfId="0" applyNumberFormat="1" applyFont="1" applyFill="1" applyBorder="1" applyAlignment="1">
      <alignment horizontal="right"/>
    </xf>
    <xf numFmtId="0" fontId="2" fillId="3" borderId="59" xfId="0" applyFont="1" applyFill="1" applyBorder="1" applyAlignment="1">
      <alignment horizontal="right" vertical="center"/>
    </xf>
    <xf numFmtId="3" fontId="7" fillId="9" borderId="41" xfId="0" applyNumberFormat="1" applyFont="1" applyFill="1" applyBorder="1" applyAlignment="1">
      <alignment horizontal="right" vertical="center"/>
    </xf>
    <xf numFmtId="3" fontId="1" fillId="9" borderId="41" xfId="0" applyNumberFormat="1" applyFont="1" applyFill="1" applyBorder="1" applyAlignment="1">
      <alignment horizontal="right" vertical="center"/>
    </xf>
    <xf numFmtId="49" fontId="9" fillId="3" borderId="5" xfId="0" applyNumberFormat="1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49" fontId="12" fillId="8" borderId="28" xfId="0" applyNumberFormat="1" applyFont="1" applyFill="1" applyBorder="1" applyAlignment="1">
      <alignment vertical="center"/>
    </xf>
    <xf numFmtId="0" fontId="10" fillId="8" borderId="29" xfId="0" applyFont="1" applyFill="1" applyBorder="1" applyAlignment="1">
      <alignment vertical="center"/>
    </xf>
    <xf numFmtId="49" fontId="12" fillId="8" borderId="45" xfId="0" applyNumberFormat="1" applyFont="1" applyFill="1" applyBorder="1" applyAlignment="1">
      <alignment horizontal="center" vertical="center"/>
    </xf>
    <xf numFmtId="49" fontId="12" fillId="8" borderId="46" xfId="0" applyNumberFormat="1" applyFont="1" applyFill="1" applyBorder="1" applyAlignment="1">
      <alignment horizontal="center" vertical="center"/>
    </xf>
    <xf numFmtId="49" fontId="12" fillId="8" borderId="47" xfId="0" applyNumberFormat="1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wrapText="1"/>
    </xf>
    <xf numFmtId="0" fontId="2" fillId="4" borderId="58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wrapText="1"/>
    </xf>
    <xf numFmtId="0" fontId="1" fillId="2" borderId="58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58" xfId="0" applyFont="1" applyFill="1" applyBorder="1" applyAlignment="1"/>
  </cellXfs>
  <cellStyles count="4">
    <cellStyle name="Millares" xfId="2" builtinId="3"/>
    <cellStyle name="Millares 2" xfId="3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355599</xdr:colOff>
      <xdr:row>0</xdr:row>
      <xdr:rowOff>120792</xdr:rowOff>
    </xdr:from>
    <xdr:to>
      <xdr:col>6</xdr:col>
      <xdr:colOff>1085850</xdr:colOff>
      <xdr:row>7</xdr:row>
      <xdr:rowOff>176427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599" y="120792"/>
          <a:ext cx="7083426" cy="1389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O100"/>
  <sheetViews>
    <sheetView showGridLines="0" tabSelected="1" topLeftCell="A10" zoomScaleNormal="100" workbookViewId="0">
      <selection activeCell="G12" sqref="G12"/>
    </sheetView>
  </sheetViews>
  <sheetFormatPr baseColWidth="10" defaultColWidth="10.85546875" defaultRowHeight="11.25" customHeight="1" x14ac:dyDescent="0.25"/>
  <cols>
    <col min="1" max="1" width="5.42578125" style="1" customWidth="1"/>
    <col min="2" max="2" width="35.7109375" style="1" customWidth="1"/>
    <col min="3" max="3" width="12.28515625" style="1" customWidth="1"/>
    <col min="4" max="4" width="7.7109375" style="1" customWidth="1"/>
    <col min="5" max="5" width="18.42578125" style="1" customWidth="1"/>
    <col min="6" max="6" width="15.7109375" style="1" customWidth="1"/>
    <col min="7" max="7" width="16.42578125" style="10" customWidth="1"/>
    <col min="8" max="249" width="10.85546875" style="1" customWidth="1"/>
  </cols>
  <sheetData>
    <row r="1" spans="1:249" ht="15" customHeight="1" x14ac:dyDescent="0.25">
      <c r="A1" s="2"/>
      <c r="B1" s="2"/>
      <c r="C1" s="2"/>
      <c r="D1" s="2"/>
      <c r="E1" s="2"/>
      <c r="F1" s="2"/>
      <c r="G1" s="9"/>
    </row>
    <row r="2" spans="1:249" ht="15" customHeight="1" x14ac:dyDescent="0.25">
      <c r="A2" s="2"/>
      <c r="B2" s="2"/>
      <c r="C2" s="2"/>
      <c r="D2" s="2"/>
      <c r="E2" s="2"/>
      <c r="F2" s="2"/>
      <c r="G2" s="9"/>
    </row>
    <row r="3" spans="1:249" ht="15" customHeight="1" x14ac:dyDescent="0.25">
      <c r="A3" s="2"/>
      <c r="B3" s="2"/>
      <c r="C3" s="2"/>
      <c r="D3" s="2"/>
      <c r="E3" s="2"/>
      <c r="F3" s="2"/>
      <c r="G3" s="9"/>
    </row>
    <row r="4" spans="1:249" ht="15" customHeight="1" x14ac:dyDescent="0.25">
      <c r="A4" s="2"/>
      <c r="B4" s="2"/>
      <c r="C4" s="2"/>
      <c r="D4" s="2"/>
      <c r="E4" s="2"/>
      <c r="F4" s="2"/>
      <c r="G4" s="9"/>
    </row>
    <row r="5" spans="1:249" ht="15" customHeight="1" x14ac:dyDescent="0.25">
      <c r="A5" s="2"/>
      <c r="B5" s="2"/>
      <c r="C5" s="2"/>
      <c r="D5" s="2"/>
      <c r="E5" s="2"/>
      <c r="F5" s="2"/>
      <c r="G5" s="9"/>
    </row>
    <row r="6" spans="1:249" ht="15" customHeight="1" x14ac:dyDescent="0.25">
      <c r="A6" s="2"/>
      <c r="B6" s="2"/>
      <c r="C6" s="2"/>
      <c r="D6" s="2"/>
      <c r="E6" s="2"/>
      <c r="F6" s="2"/>
      <c r="G6" s="9"/>
    </row>
    <row r="7" spans="1:249" ht="15" customHeight="1" x14ac:dyDescent="0.25">
      <c r="A7" s="2"/>
      <c r="B7" s="2"/>
      <c r="C7" s="2"/>
      <c r="D7" s="2"/>
      <c r="E7" s="2"/>
      <c r="F7" s="2"/>
      <c r="G7" s="9"/>
    </row>
    <row r="8" spans="1:249" ht="15" customHeight="1" x14ac:dyDescent="0.25">
      <c r="A8" s="2"/>
      <c r="B8" s="92"/>
      <c r="C8" s="92"/>
      <c r="D8" s="2"/>
      <c r="E8" s="3"/>
      <c r="F8" s="3"/>
      <c r="G8" s="108"/>
    </row>
    <row r="9" spans="1:249" ht="12.75" customHeight="1" x14ac:dyDescent="0.25">
      <c r="A9" s="8"/>
      <c r="B9" s="94" t="s">
        <v>0</v>
      </c>
      <c r="C9" s="165" t="s">
        <v>85</v>
      </c>
      <c r="D9" s="163"/>
      <c r="E9" s="181" t="s">
        <v>87</v>
      </c>
      <c r="F9" s="182"/>
      <c r="G9" s="157">
        <v>300</v>
      </c>
    </row>
    <row r="10" spans="1:249" ht="13.5" customHeight="1" x14ac:dyDescent="0.25">
      <c r="A10" s="8"/>
      <c r="B10" s="95" t="s">
        <v>1</v>
      </c>
      <c r="C10" s="166" t="s">
        <v>86</v>
      </c>
      <c r="D10" s="163"/>
      <c r="E10" s="183" t="s">
        <v>2</v>
      </c>
      <c r="F10" s="184"/>
      <c r="G10" s="158" t="s">
        <v>101</v>
      </c>
    </row>
    <row r="11" spans="1:249" ht="13.5" customHeight="1" x14ac:dyDescent="0.25">
      <c r="A11" s="8"/>
      <c r="B11" s="95" t="s">
        <v>3</v>
      </c>
      <c r="C11" s="167" t="s">
        <v>52</v>
      </c>
      <c r="D11" s="163"/>
      <c r="E11" s="183" t="s">
        <v>103</v>
      </c>
      <c r="F11" s="184"/>
      <c r="G11" s="159">
        <v>20000</v>
      </c>
    </row>
    <row r="12" spans="1:249" ht="13.5" customHeight="1" x14ac:dyDescent="0.25">
      <c r="A12" s="8"/>
      <c r="B12" s="95" t="s">
        <v>4</v>
      </c>
      <c r="C12" s="167" t="s">
        <v>53</v>
      </c>
      <c r="D12" s="163"/>
      <c r="E12" s="113" t="s">
        <v>5</v>
      </c>
      <c r="F12" s="114"/>
      <c r="G12" s="160">
        <f>G9*G11</f>
        <v>6000000</v>
      </c>
      <c r="I12" s="123"/>
    </row>
    <row r="13" spans="1:249" ht="13.5" customHeight="1" x14ac:dyDescent="0.25">
      <c r="A13" s="8"/>
      <c r="B13" s="95" t="s">
        <v>6</v>
      </c>
      <c r="C13" s="167" t="s">
        <v>112</v>
      </c>
      <c r="D13" s="163"/>
      <c r="E13" s="183" t="s">
        <v>7</v>
      </c>
      <c r="F13" s="184"/>
      <c r="G13" s="161" t="s">
        <v>78</v>
      </c>
    </row>
    <row r="14" spans="1:249" ht="13.5" customHeight="1" x14ac:dyDescent="0.25">
      <c r="A14" s="8"/>
      <c r="B14" s="95" t="s">
        <v>8</v>
      </c>
      <c r="C14" s="168" t="s">
        <v>113</v>
      </c>
      <c r="D14" s="163"/>
      <c r="E14" s="183" t="s">
        <v>9</v>
      </c>
      <c r="F14" s="184"/>
      <c r="G14" s="158" t="s">
        <v>101</v>
      </c>
    </row>
    <row r="15" spans="1:249" ht="13.5" customHeight="1" x14ac:dyDescent="0.25">
      <c r="A15" s="8"/>
      <c r="B15" s="95" t="s">
        <v>10</v>
      </c>
      <c r="C15" s="169">
        <v>44958</v>
      </c>
      <c r="D15" s="163"/>
      <c r="E15" s="185" t="s">
        <v>11</v>
      </c>
      <c r="F15" s="186"/>
      <c r="G15" s="162" t="s">
        <v>79</v>
      </c>
      <c r="IO15"/>
    </row>
    <row r="16" spans="1:249" ht="12" customHeight="1" x14ac:dyDescent="0.25">
      <c r="A16" s="2"/>
      <c r="B16" s="93"/>
      <c r="C16" s="164"/>
      <c r="D16" s="14"/>
      <c r="E16" s="15"/>
      <c r="F16" s="15"/>
      <c r="G16" s="109"/>
    </row>
    <row r="17" spans="1:7" ht="12" customHeight="1" x14ac:dyDescent="0.25">
      <c r="A17" s="5"/>
      <c r="B17" s="174" t="s">
        <v>12</v>
      </c>
      <c r="C17" s="175"/>
      <c r="D17" s="175"/>
      <c r="E17" s="175"/>
      <c r="F17" s="175"/>
      <c r="G17" s="175"/>
    </row>
    <row r="18" spans="1:7" ht="12" customHeight="1" x14ac:dyDescent="0.25">
      <c r="A18" s="2"/>
      <c r="B18" s="16"/>
      <c r="C18" s="17"/>
      <c r="D18" s="17"/>
      <c r="E18" s="17"/>
      <c r="F18" s="18"/>
      <c r="G18" s="19"/>
    </row>
    <row r="19" spans="1:7" ht="12" customHeight="1" x14ac:dyDescent="0.25">
      <c r="A19" s="4"/>
      <c r="B19" s="20" t="s">
        <v>13</v>
      </c>
      <c r="C19" s="21"/>
      <c r="D19" s="22"/>
      <c r="E19" s="22"/>
      <c r="F19" s="22"/>
      <c r="G19" s="23"/>
    </row>
    <row r="20" spans="1:7" ht="24" customHeight="1" x14ac:dyDescent="0.25">
      <c r="A20" s="5"/>
      <c r="B20" s="116" t="s">
        <v>14</v>
      </c>
      <c r="C20" s="116" t="s">
        <v>15</v>
      </c>
      <c r="D20" s="116" t="s">
        <v>16</v>
      </c>
      <c r="E20" s="116" t="s">
        <v>17</v>
      </c>
      <c r="F20" s="116" t="s">
        <v>18</v>
      </c>
      <c r="G20" s="116" t="s">
        <v>19</v>
      </c>
    </row>
    <row r="21" spans="1:7" ht="12.75" customHeight="1" x14ac:dyDescent="0.25">
      <c r="A21" s="8"/>
      <c r="B21" s="124" t="s">
        <v>82</v>
      </c>
      <c r="C21" s="125" t="s">
        <v>58</v>
      </c>
      <c r="D21" s="125">
        <v>0.2</v>
      </c>
      <c r="E21" s="170" t="s">
        <v>98</v>
      </c>
      <c r="F21" s="142">
        <v>20000</v>
      </c>
      <c r="G21" s="142">
        <f t="shared" ref="G21:G26" si="0">D21*F21</f>
        <v>4000</v>
      </c>
    </row>
    <row r="22" spans="1:7" ht="12.75" customHeight="1" x14ac:dyDescent="0.25">
      <c r="A22" s="5"/>
      <c r="B22" s="127" t="s">
        <v>71</v>
      </c>
      <c r="C22" s="128" t="s">
        <v>58</v>
      </c>
      <c r="D22" s="129">
        <v>2</v>
      </c>
      <c r="E22" s="170" t="s">
        <v>98</v>
      </c>
      <c r="F22" s="142">
        <v>20000</v>
      </c>
      <c r="G22" s="154">
        <f t="shared" si="0"/>
        <v>40000</v>
      </c>
    </row>
    <row r="23" spans="1:7" ht="12.75" customHeight="1" x14ac:dyDescent="0.25">
      <c r="A23" s="5"/>
      <c r="B23" s="130" t="s">
        <v>111</v>
      </c>
      <c r="C23" s="128" t="s">
        <v>58</v>
      </c>
      <c r="D23" s="129">
        <v>2</v>
      </c>
      <c r="E23" s="170" t="s">
        <v>98</v>
      </c>
      <c r="F23" s="142">
        <v>20000</v>
      </c>
      <c r="G23" s="154">
        <f t="shared" si="0"/>
        <v>40000</v>
      </c>
    </row>
    <row r="24" spans="1:7" ht="12.75" customHeight="1" x14ac:dyDescent="0.25">
      <c r="A24" s="5"/>
      <c r="B24" s="127" t="s">
        <v>84</v>
      </c>
      <c r="C24" s="128" t="s">
        <v>58</v>
      </c>
      <c r="D24" s="129">
        <v>1</v>
      </c>
      <c r="E24" s="170" t="s">
        <v>98</v>
      </c>
      <c r="F24" s="142">
        <v>20000</v>
      </c>
      <c r="G24" s="154">
        <f t="shared" si="0"/>
        <v>20000</v>
      </c>
    </row>
    <row r="25" spans="1:7" ht="12.75" customHeight="1" x14ac:dyDescent="0.25">
      <c r="A25" s="5"/>
      <c r="B25" s="130" t="s">
        <v>110</v>
      </c>
      <c r="C25" s="128" t="s">
        <v>58</v>
      </c>
      <c r="D25" s="129">
        <v>1</v>
      </c>
      <c r="E25" s="170" t="s">
        <v>98</v>
      </c>
      <c r="F25" s="142">
        <v>20000</v>
      </c>
      <c r="G25" s="154">
        <f t="shared" si="0"/>
        <v>20000</v>
      </c>
    </row>
    <row r="26" spans="1:7" ht="12.75" customHeight="1" x14ac:dyDescent="0.25">
      <c r="A26" s="5"/>
      <c r="B26" s="127" t="s">
        <v>89</v>
      </c>
      <c r="C26" s="128" t="s">
        <v>58</v>
      </c>
      <c r="D26" s="129">
        <v>1</v>
      </c>
      <c r="E26" s="143" t="s">
        <v>99</v>
      </c>
      <c r="F26" s="142">
        <v>20000</v>
      </c>
      <c r="G26" s="154">
        <f t="shared" si="0"/>
        <v>20000</v>
      </c>
    </row>
    <row r="27" spans="1:7" ht="12.75" customHeight="1" x14ac:dyDescent="0.25">
      <c r="A27" s="8"/>
      <c r="B27" s="130" t="s">
        <v>74</v>
      </c>
      <c r="C27" s="128" t="s">
        <v>58</v>
      </c>
      <c r="D27" s="129">
        <v>7</v>
      </c>
      <c r="E27" s="143" t="s">
        <v>100</v>
      </c>
      <c r="F27" s="142">
        <v>20000</v>
      </c>
      <c r="G27" s="154">
        <f t="shared" ref="G27:G31" si="1">D27*F27</f>
        <v>140000</v>
      </c>
    </row>
    <row r="28" spans="1:7" ht="12.75" customHeight="1" x14ac:dyDescent="0.25">
      <c r="A28" s="8"/>
      <c r="B28" s="130" t="s">
        <v>69</v>
      </c>
      <c r="C28" s="128" t="s">
        <v>58</v>
      </c>
      <c r="D28" s="129">
        <v>3</v>
      </c>
      <c r="E28" s="143" t="s">
        <v>99</v>
      </c>
      <c r="F28" s="142">
        <v>20000</v>
      </c>
      <c r="G28" s="154">
        <f t="shared" si="1"/>
        <v>60000</v>
      </c>
    </row>
    <row r="29" spans="1:7" ht="12.75" customHeight="1" x14ac:dyDescent="0.25">
      <c r="A29" s="8"/>
      <c r="B29" s="130" t="s">
        <v>91</v>
      </c>
      <c r="C29" s="128" t="s">
        <v>58</v>
      </c>
      <c r="D29" s="129">
        <v>3</v>
      </c>
      <c r="E29" s="143" t="s">
        <v>99</v>
      </c>
      <c r="F29" s="142">
        <v>20000</v>
      </c>
      <c r="G29" s="154">
        <f t="shared" ref="G29" si="2">D29*F29</f>
        <v>60000</v>
      </c>
    </row>
    <row r="30" spans="1:7" ht="12.75" customHeight="1" x14ac:dyDescent="0.25">
      <c r="A30" s="8"/>
      <c r="B30" s="130" t="s">
        <v>70</v>
      </c>
      <c r="C30" s="128" t="s">
        <v>58</v>
      </c>
      <c r="D30" s="129">
        <v>38</v>
      </c>
      <c r="E30" s="143" t="s">
        <v>101</v>
      </c>
      <c r="F30" s="142">
        <v>20000</v>
      </c>
      <c r="G30" s="154">
        <f t="shared" si="1"/>
        <v>760000</v>
      </c>
    </row>
    <row r="31" spans="1:7" ht="12.75" customHeight="1" x14ac:dyDescent="0.25">
      <c r="A31" s="8"/>
      <c r="B31" s="130" t="s">
        <v>75</v>
      </c>
      <c r="C31" s="128" t="s">
        <v>58</v>
      </c>
      <c r="D31" s="129">
        <v>8</v>
      </c>
      <c r="E31" s="143" t="s">
        <v>102</v>
      </c>
      <c r="F31" s="142">
        <v>20000</v>
      </c>
      <c r="G31" s="154">
        <f t="shared" si="1"/>
        <v>160000</v>
      </c>
    </row>
    <row r="32" spans="1:7" ht="12.75" customHeight="1" x14ac:dyDescent="0.25">
      <c r="A32" s="8"/>
      <c r="B32" s="111" t="s">
        <v>20</v>
      </c>
      <c r="C32" s="112"/>
      <c r="D32" s="112"/>
      <c r="E32" s="171"/>
      <c r="F32" s="171"/>
      <c r="G32" s="155">
        <f>SUM(G21:G31)</f>
        <v>1324000</v>
      </c>
    </row>
    <row r="33" spans="1:8" ht="12" customHeight="1" x14ac:dyDescent="0.25">
      <c r="A33" s="5"/>
      <c r="B33" s="16"/>
      <c r="C33" s="18"/>
      <c r="D33" s="18"/>
      <c r="E33" s="18"/>
      <c r="F33" s="25"/>
      <c r="G33" s="26"/>
    </row>
    <row r="34" spans="1:8" ht="12" customHeight="1" x14ac:dyDescent="0.25">
      <c r="A34" s="2"/>
      <c r="B34" s="27" t="s">
        <v>21</v>
      </c>
      <c r="C34" s="28"/>
      <c r="D34" s="29"/>
      <c r="E34" s="29"/>
      <c r="F34" s="30"/>
      <c r="G34" s="31"/>
    </row>
    <row r="35" spans="1:8" ht="24" customHeight="1" x14ac:dyDescent="0.25">
      <c r="A35" s="4"/>
      <c r="B35" s="32" t="s">
        <v>14</v>
      </c>
      <c r="C35" s="33" t="s">
        <v>15</v>
      </c>
      <c r="D35" s="33" t="s">
        <v>16</v>
      </c>
      <c r="E35" s="24" t="s">
        <v>17</v>
      </c>
      <c r="F35" s="33" t="s">
        <v>18</v>
      </c>
      <c r="G35" s="32" t="s">
        <v>19</v>
      </c>
    </row>
    <row r="36" spans="1:8" ht="12" customHeight="1" x14ac:dyDescent="0.25">
      <c r="A36" s="4"/>
      <c r="B36" s="34"/>
      <c r="C36" s="35"/>
      <c r="D36" s="35"/>
      <c r="E36" s="35"/>
      <c r="F36" s="36"/>
      <c r="G36" s="37"/>
    </row>
    <row r="37" spans="1:8" ht="12" customHeight="1" x14ac:dyDescent="0.25">
      <c r="A37" s="4"/>
      <c r="B37" s="6" t="s">
        <v>22</v>
      </c>
      <c r="C37" s="7"/>
      <c r="D37" s="7"/>
      <c r="E37" s="7"/>
      <c r="F37" s="38"/>
      <c r="G37" s="12"/>
    </row>
    <row r="38" spans="1:8" ht="12" customHeight="1" x14ac:dyDescent="0.25">
      <c r="A38" s="4"/>
      <c r="B38" s="39"/>
      <c r="C38" s="40"/>
      <c r="D38" s="40"/>
      <c r="E38" s="40"/>
      <c r="F38" s="41"/>
      <c r="G38" s="42"/>
    </row>
    <row r="39" spans="1:8" ht="12" customHeight="1" x14ac:dyDescent="0.25">
      <c r="A39" s="2"/>
      <c r="B39" s="27" t="s">
        <v>23</v>
      </c>
      <c r="C39" s="28"/>
      <c r="D39" s="29"/>
      <c r="E39" s="29"/>
      <c r="F39" s="30"/>
      <c r="G39" s="31"/>
    </row>
    <row r="40" spans="1:8" ht="24" customHeight="1" x14ac:dyDescent="0.25">
      <c r="A40" s="4"/>
      <c r="B40" s="52" t="s">
        <v>14</v>
      </c>
      <c r="C40" s="52" t="s">
        <v>15</v>
      </c>
      <c r="D40" s="52" t="s">
        <v>16</v>
      </c>
      <c r="E40" s="116" t="s">
        <v>17</v>
      </c>
      <c r="F40" s="43" t="s">
        <v>18</v>
      </c>
      <c r="G40" s="52" t="s">
        <v>19</v>
      </c>
    </row>
    <row r="41" spans="1:8" ht="12.75" customHeight="1" x14ac:dyDescent="0.25">
      <c r="A41" s="8"/>
      <c r="B41" s="145" t="s">
        <v>76</v>
      </c>
      <c r="C41" s="148" t="s">
        <v>62</v>
      </c>
      <c r="D41" s="149">
        <v>0.1</v>
      </c>
      <c r="E41" s="172" t="s">
        <v>97</v>
      </c>
      <c r="F41" s="172">
        <v>220000</v>
      </c>
      <c r="G41" s="154">
        <f>D41*F41</f>
        <v>22000</v>
      </c>
      <c r="H41" s="110"/>
    </row>
    <row r="42" spans="1:8" ht="12.75" customHeight="1" x14ac:dyDescent="0.25">
      <c r="A42" s="8"/>
      <c r="B42" s="146" t="s">
        <v>77</v>
      </c>
      <c r="C42" s="150" t="s">
        <v>62</v>
      </c>
      <c r="D42" s="149">
        <v>0.05</v>
      </c>
      <c r="E42" s="172" t="s">
        <v>97</v>
      </c>
      <c r="F42" s="172">
        <v>350000</v>
      </c>
      <c r="G42" s="154">
        <f t="shared" ref="G42:G44" si="3">D42*F42</f>
        <v>17500</v>
      </c>
      <c r="H42" s="110"/>
    </row>
    <row r="43" spans="1:8" ht="12.75" customHeight="1" x14ac:dyDescent="0.25">
      <c r="A43" s="8"/>
      <c r="B43" s="127" t="s">
        <v>68</v>
      </c>
      <c r="C43" s="150" t="s">
        <v>62</v>
      </c>
      <c r="D43" s="151">
        <v>0.1</v>
      </c>
      <c r="E43" s="172" t="s">
        <v>97</v>
      </c>
      <c r="F43" s="172">
        <v>180000</v>
      </c>
      <c r="G43" s="154">
        <f t="shared" si="3"/>
        <v>18000</v>
      </c>
      <c r="H43" s="110"/>
    </row>
    <row r="44" spans="1:8" ht="12.75" customHeight="1" x14ac:dyDescent="0.25">
      <c r="A44" s="8"/>
      <c r="B44" s="127" t="s">
        <v>72</v>
      </c>
      <c r="C44" s="150" t="s">
        <v>62</v>
      </c>
      <c r="D44" s="151">
        <v>0.05</v>
      </c>
      <c r="E44" s="172" t="s">
        <v>97</v>
      </c>
      <c r="F44" s="172">
        <v>350000</v>
      </c>
      <c r="G44" s="154">
        <f t="shared" si="3"/>
        <v>17500</v>
      </c>
      <c r="H44" s="110"/>
    </row>
    <row r="45" spans="1:8" ht="12.75" customHeight="1" x14ac:dyDescent="0.25">
      <c r="A45" s="8"/>
      <c r="B45" s="147" t="s">
        <v>73</v>
      </c>
      <c r="C45" s="150" t="s">
        <v>62</v>
      </c>
      <c r="D45" s="151">
        <v>0.05</v>
      </c>
      <c r="E45" s="172" t="s">
        <v>97</v>
      </c>
      <c r="F45" s="172">
        <v>120000</v>
      </c>
      <c r="G45" s="154">
        <f>D45*F45</f>
        <v>6000</v>
      </c>
      <c r="H45" s="110"/>
    </row>
    <row r="46" spans="1:8" ht="12.75" customHeight="1" x14ac:dyDescent="0.25">
      <c r="A46" s="8"/>
      <c r="B46" s="144" t="s">
        <v>81</v>
      </c>
      <c r="C46" s="152" t="s">
        <v>62</v>
      </c>
      <c r="D46" s="153">
        <v>0.05</v>
      </c>
      <c r="E46" s="172" t="s">
        <v>97</v>
      </c>
      <c r="F46" s="173">
        <v>70000</v>
      </c>
      <c r="G46" s="142">
        <f>D46*F46</f>
        <v>3500</v>
      </c>
      <c r="H46" s="110"/>
    </row>
    <row r="47" spans="1:8" ht="12.75" customHeight="1" x14ac:dyDescent="0.25">
      <c r="A47" s="5"/>
      <c r="B47" s="117" t="s">
        <v>24</v>
      </c>
      <c r="C47" s="118"/>
      <c r="D47" s="119"/>
      <c r="E47" s="119"/>
      <c r="F47" s="119"/>
      <c r="G47" s="120">
        <f>SUM(G41:G46)</f>
        <v>84500</v>
      </c>
    </row>
    <row r="48" spans="1:8" ht="12" customHeight="1" x14ac:dyDescent="0.25">
      <c r="A48" s="4"/>
      <c r="B48" s="39"/>
      <c r="C48" s="40"/>
      <c r="D48" s="40"/>
      <c r="E48" s="40"/>
      <c r="F48" s="41"/>
      <c r="G48" s="42"/>
    </row>
    <row r="49" spans="1:7" ht="12" customHeight="1" x14ac:dyDescent="0.25">
      <c r="A49" s="2"/>
      <c r="B49" s="27" t="s">
        <v>25</v>
      </c>
      <c r="C49" s="28"/>
      <c r="D49" s="29"/>
      <c r="E49" s="29"/>
      <c r="F49" s="30"/>
      <c r="G49" s="31"/>
    </row>
    <row r="50" spans="1:7" ht="24" customHeight="1" x14ac:dyDescent="0.25">
      <c r="A50" s="4"/>
      <c r="B50" s="43" t="s">
        <v>26</v>
      </c>
      <c r="C50" s="43" t="s">
        <v>27</v>
      </c>
      <c r="D50" s="43" t="s">
        <v>28</v>
      </c>
      <c r="E50" s="43"/>
      <c r="F50" s="43" t="s">
        <v>18</v>
      </c>
      <c r="G50" s="44" t="s">
        <v>19</v>
      </c>
    </row>
    <row r="51" spans="1:7" ht="12.75" customHeight="1" x14ac:dyDescent="0.25">
      <c r="A51" s="4"/>
      <c r="B51" s="37" t="s">
        <v>88</v>
      </c>
      <c r="C51" s="128" t="s">
        <v>66</v>
      </c>
      <c r="D51" s="131">
        <v>100</v>
      </c>
      <c r="E51" s="170" t="s">
        <v>94</v>
      </c>
      <c r="F51" s="143">
        <v>11000</v>
      </c>
      <c r="G51" s="154">
        <f>D51*F51</f>
        <v>1100000</v>
      </c>
    </row>
    <row r="52" spans="1:7" ht="12.75" customHeight="1" x14ac:dyDescent="0.25">
      <c r="A52" s="8"/>
      <c r="B52" s="37" t="s">
        <v>107</v>
      </c>
      <c r="C52" s="128" t="s">
        <v>66</v>
      </c>
      <c r="D52" s="132">
        <v>0.2</v>
      </c>
      <c r="E52" s="170" t="s">
        <v>94</v>
      </c>
      <c r="F52" s="143">
        <v>12129</v>
      </c>
      <c r="G52" s="154">
        <f>D52*F52</f>
        <v>2425.8000000000002</v>
      </c>
    </row>
    <row r="53" spans="1:7" ht="12.75" customHeight="1" x14ac:dyDescent="0.25">
      <c r="A53" s="8"/>
      <c r="B53" s="37" t="s">
        <v>83</v>
      </c>
      <c r="C53" s="128" t="s">
        <v>66</v>
      </c>
      <c r="D53" s="132">
        <v>0.1</v>
      </c>
      <c r="E53" s="170" t="s">
        <v>94</v>
      </c>
      <c r="F53" s="143">
        <v>39645</v>
      </c>
      <c r="G53" s="154">
        <f t="shared" ref="G53" si="4">D53*F53</f>
        <v>3964.5</v>
      </c>
    </row>
    <row r="54" spans="1:7" ht="16.5" customHeight="1" x14ac:dyDescent="0.25">
      <c r="A54" s="8"/>
      <c r="B54" s="133" t="s">
        <v>80</v>
      </c>
      <c r="C54" s="128" t="s">
        <v>63</v>
      </c>
      <c r="D54" s="134">
        <v>8</v>
      </c>
      <c r="E54" s="170" t="s">
        <v>94</v>
      </c>
      <c r="F54" s="143">
        <v>145000</v>
      </c>
      <c r="G54" s="154">
        <f t="shared" ref="G54:G57" si="5">D54*F54</f>
        <v>1160000</v>
      </c>
    </row>
    <row r="55" spans="1:7" s="1" customFormat="1" ht="12.75" customHeight="1" x14ac:dyDescent="0.25">
      <c r="A55" s="8"/>
      <c r="B55" s="135" t="s">
        <v>54</v>
      </c>
      <c r="C55" s="136" t="s">
        <v>60</v>
      </c>
      <c r="D55" s="137">
        <v>2000</v>
      </c>
      <c r="E55" s="143" t="s">
        <v>96</v>
      </c>
      <c r="F55" s="143">
        <v>180</v>
      </c>
      <c r="G55" s="154">
        <f t="shared" si="5"/>
        <v>360000</v>
      </c>
    </row>
    <row r="56" spans="1:7" s="1" customFormat="1" ht="12.75" customHeight="1" x14ac:dyDescent="0.25">
      <c r="A56" s="8"/>
      <c r="B56" s="135" t="s">
        <v>108</v>
      </c>
      <c r="C56" s="136" t="s">
        <v>66</v>
      </c>
      <c r="D56" s="137">
        <v>450</v>
      </c>
      <c r="E56" s="143" t="s">
        <v>96</v>
      </c>
      <c r="F56" s="143">
        <v>1244</v>
      </c>
      <c r="G56" s="154">
        <f t="shared" si="5"/>
        <v>559800</v>
      </c>
    </row>
    <row r="57" spans="1:7" s="1" customFormat="1" ht="13.5" customHeight="1" x14ac:dyDescent="0.25">
      <c r="A57" s="8"/>
      <c r="B57" s="135" t="s">
        <v>109</v>
      </c>
      <c r="C57" s="136" t="s">
        <v>66</v>
      </c>
      <c r="D57" s="137">
        <v>150</v>
      </c>
      <c r="E57" s="143" t="s">
        <v>96</v>
      </c>
      <c r="F57" s="143">
        <v>1137</v>
      </c>
      <c r="G57" s="154">
        <f t="shared" si="5"/>
        <v>170550</v>
      </c>
    </row>
    <row r="58" spans="1:7" s="1" customFormat="1" ht="12.75" customHeight="1" x14ac:dyDescent="0.25">
      <c r="A58" s="8"/>
      <c r="B58" s="127" t="s">
        <v>55</v>
      </c>
      <c r="C58" s="128" t="s">
        <v>59</v>
      </c>
      <c r="D58" s="134">
        <v>2.5</v>
      </c>
      <c r="E58" s="170" t="s">
        <v>94</v>
      </c>
      <c r="F58" s="143">
        <v>10985</v>
      </c>
      <c r="G58" s="143">
        <f>D58*F58</f>
        <v>27462.5</v>
      </c>
    </row>
    <row r="59" spans="1:7" s="1" customFormat="1" ht="12.75" customHeight="1" x14ac:dyDescent="0.25">
      <c r="A59" s="8"/>
      <c r="B59" s="127" t="s">
        <v>92</v>
      </c>
      <c r="C59" s="128" t="s">
        <v>66</v>
      </c>
      <c r="D59" s="138">
        <v>6.9</v>
      </c>
      <c r="E59" s="170" t="s">
        <v>94</v>
      </c>
      <c r="F59" s="143">
        <v>8000</v>
      </c>
      <c r="G59" s="143">
        <f t="shared" ref="G59:G62" si="6">D59*F59</f>
        <v>55200</v>
      </c>
    </row>
    <row r="60" spans="1:7" s="1" customFormat="1" ht="12.75" customHeight="1" x14ac:dyDescent="0.25">
      <c r="A60" s="8"/>
      <c r="B60" s="127" t="s">
        <v>90</v>
      </c>
      <c r="C60" s="128" t="s">
        <v>59</v>
      </c>
      <c r="D60" s="138">
        <v>0.7</v>
      </c>
      <c r="E60" s="170" t="s">
        <v>94</v>
      </c>
      <c r="F60" s="143">
        <v>104350</v>
      </c>
      <c r="G60" s="143">
        <f t="shared" ref="G60" si="7">D60*F60</f>
        <v>73045</v>
      </c>
    </row>
    <row r="61" spans="1:7" s="1" customFormat="1" ht="12.75" customHeight="1" x14ac:dyDescent="0.25">
      <c r="A61" s="8"/>
      <c r="B61" s="127" t="s">
        <v>67</v>
      </c>
      <c r="C61" s="128" t="s">
        <v>59</v>
      </c>
      <c r="D61" s="138">
        <v>0.6</v>
      </c>
      <c r="E61" s="170" t="s">
        <v>94</v>
      </c>
      <c r="F61" s="143">
        <v>50000</v>
      </c>
      <c r="G61" s="143">
        <f t="shared" si="6"/>
        <v>30000</v>
      </c>
    </row>
    <row r="62" spans="1:7" s="1" customFormat="1" ht="12.75" customHeight="1" x14ac:dyDescent="0.25">
      <c r="A62" s="8"/>
      <c r="B62" s="127" t="s">
        <v>93</v>
      </c>
      <c r="C62" s="128" t="s">
        <v>63</v>
      </c>
      <c r="D62" s="137">
        <v>300</v>
      </c>
      <c r="E62" s="170" t="s">
        <v>94</v>
      </c>
      <c r="F62" s="143">
        <v>700</v>
      </c>
      <c r="G62" s="143">
        <f t="shared" si="6"/>
        <v>210000</v>
      </c>
    </row>
    <row r="63" spans="1:7" s="1" customFormat="1" ht="12.75" customHeight="1" x14ac:dyDescent="0.25">
      <c r="A63" s="8"/>
      <c r="B63" s="45" t="s">
        <v>29</v>
      </c>
      <c r="C63" s="46"/>
      <c r="D63" s="46"/>
      <c r="E63" s="46"/>
      <c r="F63" s="46"/>
      <c r="G63" s="156">
        <f>SUM(G51:G62)</f>
        <v>3752447.8</v>
      </c>
    </row>
    <row r="64" spans="1:7" s="1" customFormat="1" ht="12" customHeight="1" x14ac:dyDescent="0.25">
      <c r="A64" s="8"/>
      <c r="B64" s="47"/>
      <c r="C64" s="48"/>
      <c r="D64" s="48"/>
      <c r="E64" s="49"/>
      <c r="F64" s="50"/>
      <c r="G64" s="51"/>
    </row>
    <row r="65" spans="1:8" s="1" customFormat="1" ht="12" customHeight="1" x14ac:dyDescent="0.25">
      <c r="A65" s="2"/>
      <c r="B65" s="27" t="s">
        <v>30</v>
      </c>
      <c r="C65" s="28"/>
      <c r="D65" s="29"/>
      <c r="E65" s="29"/>
      <c r="F65" s="30"/>
      <c r="G65" s="31"/>
    </row>
    <row r="66" spans="1:8" s="1" customFormat="1" ht="24" customHeight="1" x14ac:dyDescent="0.25">
      <c r="A66" s="4"/>
      <c r="B66" s="52" t="s">
        <v>31</v>
      </c>
      <c r="C66" s="43" t="s">
        <v>27</v>
      </c>
      <c r="D66" s="43" t="s">
        <v>28</v>
      </c>
      <c r="E66" s="52"/>
      <c r="F66" s="43" t="s">
        <v>18</v>
      </c>
      <c r="G66" s="52" t="s">
        <v>19</v>
      </c>
    </row>
    <row r="67" spans="1:8" s="1" customFormat="1" ht="14.25" customHeight="1" x14ac:dyDescent="0.25">
      <c r="A67" s="4"/>
      <c r="B67" s="139" t="s">
        <v>65</v>
      </c>
      <c r="C67" s="140" t="s">
        <v>63</v>
      </c>
      <c r="D67" s="140">
        <v>1</v>
      </c>
      <c r="E67" s="141" t="s">
        <v>95</v>
      </c>
      <c r="F67" s="126">
        <v>33000</v>
      </c>
      <c r="G67" s="142">
        <f>F67*D67</f>
        <v>33000</v>
      </c>
    </row>
    <row r="68" spans="1:8" s="1" customFormat="1" ht="13.5" customHeight="1" x14ac:dyDescent="0.25">
      <c r="A68" s="8"/>
      <c r="B68" s="53" t="s">
        <v>32</v>
      </c>
      <c r="C68" s="54"/>
      <c r="D68" s="54"/>
      <c r="E68" s="55"/>
      <c r="F68" s="56"/>
      <c r="G68" s="115">
        <f>G67</f>
        <v>33000</v>
      </c>
      <c r="H68" s="11"/>
    </row>
    <row r="69" spans="1:8" s="1" customFormat="1" ht="12" customHeight="1" x14ac:dyDescent="0.25">
      <c r="A69" s="4"/>
      <c r="B69" s="57"/>
      <c r="C69" s="57"/>
      <c r="D69" s="57"/>
      <c r="E69" s="57"/>
      <c r="F69" s="58"/>
      <c r="G69" s="59"/>
    </row>
    <row r="70" spans="1:8" s="1" customFormat="1" ht="12" customHeight="1" x14ac:dyDescent="0.25">
      <c r="A70" s="2"/>
      <c r="B70" s="98" t="s">
        <v>33</v>
      </c>
      <c r="C70" s="99"/>
      <c r="D70" s="99"/>
      <c r="E70" s="99"/>
      <c r="F70" s="99"/>
      <c r="G70" s="100">
        <f>G32+G37+G47+G63+G68</f>
        <v>5193947.8</v>
      </c>
    </row>
    <row r="71" spans="1:8" s="1" customFormat="1" ht="12" customHeight="1" x14ac:dyDescent="0.25">
      <c r="A71" s="8"/>
      <c r="B71" s="101" t="s">
        <v>34</v>
      </c>
      <c r="C71" s="97"/>
      <c r="D71" s="97"/>
      <c r="E71" s="97"/>
      <c r="F71" s="97"/>
      <c r="G71" s="102">
        <f>G70*0.05</f>
        <v>259697.39</v>
      </c>
    </row>
    <row r="72" spans="1:8" s="1" customFormat="1" ht="12" customHeight="1" x14ac:dyDescent="0.25">
      <c r="A72" s="8"/>
      <c r="B72" s="103" t="s">
        <v>35</v>
      </c>
      <c r="C72" s="96"/>
      <c r="D72" s="96"/>
      <c r="E72" s="96"/>
      <c r="F72" s="96"/>
      <c r="G72" s="104">
        <f>G71+G70</f>
        <v>5453645.1899999995</v>
      </c>
    </row>
    <row r="73" spans="1:8" s="1" customFormat="1" ht="12" customHeight="1" x14ac:dyDescent="0.25">
      <c r="A73" s="8"/>
      <c r="B73" s="101" t="s">
        <v>36</v>
      </c>
      <c r="C73" s="97"/>
      <c r="D73" s="97"/>
      <c r="E73" s="97"/>
      <c r="F73" s="97"/>
      <c r="G73" s="102">
        <f>G12</f>
        <v>6000000</v>
      </c>
    </row>
    <row r="74" spans="1:8" s="1" customFormat="1" ht="12" customHeight="1" x14ac:dyDescent="0.25">
      <c r="A74" s="8"/>
      <c r="B74" s="105" t="s">
        <v>37</v>
      </c>
      <c r="C74" s="106"/>
      <c r="D74" s="106"/>
      <c r="E74" s="106"/>
      <c r="F74" s="106"/>
      <c r="G74" s="107">
        <f>G73-G72</f>
        <v>546354.81000000052</v>
      </c>
    </row>
    <row r="75" spans="1:8" s="1" customFormat="1" ht="12" customHeight="1" x14ac:dyDescent="0.25">
      <c r="A75" s="8"/>
      <c r="B75" s="60" t="s">
        <v>56</v>
      </c>
      <c r="C75" s="61"/>
      <c r="D75" s="61"/>
      <c r="E75" s="61"/>
      <c r="F75" s="61"/>
      <c r="G75" s="62"/>
    </row>
    <row r="76" spans="1:8" s="1" customFormat="1" ht="12.75" customHeight="1" thickBot="1" x14ac:dyDescent="0.3">
      <c r="A76" s="8"/>
      <c r="B76" s="63"/>
      <c r="C76" s="61"/>
      <c r="D76" s="61"/>
      <c r="E76" s="61"/>
      <c r="F76" s="61"/>
      <c r="G76" s="62"/>
    </row>
    <row r="77" spans="1:8" s="1" customFormat="1" ht="12" customHeight="1" x14ac:dyDescent="0.25">
      <c r="A77" s="8"/>
      <c r="B77" s="64" t="s">
        <v>57</v>
      </c>
      <c r="C77" s="65"/>
      <c r="D77" s="65"/>
      <c r="E77" s="65"/>
      <c r="F77" s="66"/>
      <c r="G77" s="62"/>
    </row>
    <row r="78" spans="1:8" s="1" customFormat="1" ht="12" customHeight="1" x14ac:dyDescent="0.25">
      <c r="A78" s="8"/>
      <c r="B78" s="67" t="s">
        <v>38</v>
      </c>
      <c r="C78" s="68"/>
      <c r="D78" s="68"/>
      <c r="E78" s="68"/>
      <c r="F78" s="69"/>
      <c r="G78" s="62"/>
    </row>
    <row r="79" spans="1:8" s="1" customFormat="1" ht="12" customHeight="1" x14ac:dyDescent="0.25">
      <c r="A79" s="8"/>
      <c r="B79" s="67" t="s">
        <v>39</v>
      </c>
      <c r="C79" s="68"/>
      <c r="D79" s="68"/>
      <c r="E79" s="68"/>
      <c r="F79" s="69"/>
      <c r="G79" s="62"/>
    </row>
    <row r="80" spans="1:8" s="1" customFormat="1" ht="12" customHeight="1" x14ac:dyDescent="0.25">
      <c r="A80" s="8"/>
      <c r="B80" s="67" t="s">
        <v>40</v>
      </c>
      <c r="C80" s="68"/>
      <c r="D80" s="68"/>
      <c r="E80" s="68"/>
      <c r="F80" s="69"/>
      <c r="G80" s="62"/>
    </row>
    <row r="81" spans="1:7" s="1" customFormat="1" ht="12" customHeight="1" x14ac:dyDescent="0.25">
      <c r="A81" s="8"/>
      <c r="B81" s="67" t="s">
        <v>41</v>
      </c>
      <c r="C81" s="68"/>
      <c r="D81" s="68"/>
      <c r="E81" s="68"/>
      <c r="F81" s="69"/>
      <c r="G81" s="62"/>
    </row>
    <row r="82" spans="1:7" s="1" customFormat="1" ht="12" customHeight="1" x14ac:dyDescent="0.25">
      <c r="A82" s="8"/>
      <c r="B82" s="67" t="s">
        <v>42</v>
      </c>
      <c r="C82" s="68"/>
      <c r="D82" s="68"/>
      <c r="E82" s="68"/>
      <c r="F82" s="69"/>
      <c r="G82" s="62"/>
    </row>
    <row r="83" spans="1:7" s="1" customFormat="1" ht="12.75" customHeight="1" thickBot="1" x14ac:dyDescent="0.3">
      <c r="A83" s="8"/>
      <c r="B83" s="70" t="s">
        <v>43</v>
      </c>
      <c r="C83" s="71"/>
      <c r="D83" s="71"/>
      <c r="E83" s="71"/>
      <c r="F83" s="72"/>
      <c r="G83" s="62"/>
    </row>
    <row r="84" spans="1:7" s="1" customFormat="1" ht="12.75" customHeight="1" x14ac:dyDescent="0.25">
      <c r="A84" s="8"/>
      <c r="B84" s="63"/>
      <c r="C84" s="68"/>
      <c r="D84" s="68"/>
      <c r="E84" s="68"/>
      <c r="F84" s="68"/>
      <c r="G84" s="62"/>
    </row>
    <row r="85" spans="1:7" s="1" customFormat="1" ht="15" customHeight="1" thickBot="1" x14ac:dyDescent="0.3">
      <c r="A85" s="8"/>
      <c r="B85" s="176" t="s">
        <v>44</v>
      </c>
      <c r="C85" s="177"/>
      <c r="D85" s="73"/>
      <c r="E85" s="74"/>
      <c r="F85" s="74"/>
      <c r="G85" s="62"/>
    </row>
    <row r="86" spans="1:7" s="1" customFormat="1" ht="12" customHeight="1" x14ac:dyDescent="0.25">
      <c r="A86" s="8"/>
      <c r="B86" s="75" t="s">
        <v>31</v>
      </c>
      <c r="C86" s="76" t="s">
        <v>61</v>
      </c>
      <c r="D86" s="77" t="s">
        <v>45</v>
      </c>
      <c r="E86" s="74"/>
      <c r="F86" s="74"/>
      <c r="G86" s="62"/>
    </row>
    <row r="87" spans="1:7" s="1" customFormat="1" ht="12" customHeight="1" x14ac:dyDescent="0.25">
      <c r="A87" s="8"/>
      <c r="B87" s="78" t="s">
        <v>46</v>
      </c>
      <c r="C87" s="79">
        <f>G32</f>
        <v>1324000</v>
      </c>
      <c r="D87" s="80">
        <f>(C87/C93)</f>
        <v>0.24277340271929207</v>
      </c>
      <c r="E87" s="74"/>
      <c r="F87" s="74"/>
      <c r="G87" s="62"/>
    </row>
    <row r="88" spans="1:7" s="1" customFormat="1" ht="12" customHeight="1" x14ac:dyDescent="0.25">
      <c r="A88" s="8"/>
      <c r="B88" s="78" t="s">
        <v>47</v>
      </c>
      <c r="C88" s="79">
        <f>G37</f>
        <v>0</v>
      </c>
      <c r="D88" s="80">
        <v>0</v>
      </c>
      <c r="E88" s="74"/>
      <c r="F88" s="74"/>
      <c r="G88" s="62"/>
    </row>
    <row r="89" spans="1:7" s="1" customFormat="1" ht="12" customHeight="1" x14ac:dyDescent="0.25">
      <c r="A89" s="8"/>
      <c r="B89" s="78" t="s">
        <v>48</v>
      </c>
      <c r="C89" s="79">
        <f>G47</f>
        <v>84500</v>
      </c>
      <c r="D89" s="80">
        <f>(C89/C93)</f>
        <v>1.5494223965090771E-2</v>
      </c>
      <c r="E89" s="74"/>
      <c r="F89" s="74"/>
      <c r="G89" s="62"/>
    </row>
    <row r="90" spans="1:7" s="1" customFormat="1" ht="12" customHeight="1" x14ac:dyDescent="0.25">
      <c r="A90" s="8"/>
      <c r="B90" s="78" t="s">
        <v>26</v>
      </c>
      <c r="C90" s="79">
        <f>G63</f>
        <v>3752447.8</v>
      </c>
      <c r="D90" s="80">
        <f>(C90/C93)</f>
        <v>0.68806232698830927</v>
      </c>
      <c r="E90" s="74"/>
      <c r="F90" s="74"/>
      <c r="G90" s="62"/>
    </row>
    <row r="91" spans="1:7" s="1" customFormat="1" ht="12" customHeight="1" x14ac:dyDescent="0.25">
      <c r="A91" s="8"/>
      <c r="B91" s="78" t="s">
        <v>49</v>
      </c>
      <c r="C91" s="81">
        <f>G68</f>
        <v>33000</v>
      </c>
      <c r="D91" s="80">
        <f>(C91/C93)</f>
        <v>6.0509987082603012E-3</v>
      </c>
      <c r="E91" s="82"/>
      <c r="F91" s="82"/>
      <c r="G91" s="62"/>
    </row>
    <row r="92" spans="1:7" s="1" customFormat="1" ht="12" customHeight="1" x14ac:dyDescent="0.25">
      <c r="A92" s="8"/>
      <c r="B92" s="78" t="s">
        <v>50</v>
      </c>
      <c r="C92" s="81">
        <f>G71</f>
        <v>259697.39</v>
      </c>
      <c r="D92" s="80">
        <f>(C92/C93)</f>
        <v>4.7619047619047623E-2</v>
      </c>
      <c r="E92" s="82"/>
      <c r="F92" s="82"/>
      <c r="G92" s="62"/>
    </row>
    <row r="93" spans="1:7" s="1" customFormat="1" ht="12.75" customHeight="1" thickBot="1" x14ac:dyDescent="0.3">
      <c r="A93" s="8"/>
      <c r="B93" s="83" t="s">
        <v>64</v>
      </c>
      <c r="C93" s="84">
        <f>SUM(C87:C92)</f>
        <v>5453645.1899999995</v>
      </c>
      <c r="D93" s="85">
        <f>SUM(D87:D92)</f>
        <v>1</v>
      </c>
      <c r="E93" s="82"/>
      <c r="F93" s="82"/>
      <c r="G93" s="62"/>
    </row>
    <row r="94" spans="1:7" s="1" customFormat="1" ht="12" customHeight="1" x14ac:dyDescent="0.25">
      <c r="A94" s="8"/>
      <c r="B94" s="63"/>
      <c r="C94" s="61"/>
      <c r="D94" s="61"/>
      <c r="E94" s="61"/>
      <c r="F94" s="61"/>
      <c r="G94" s="62"/>
    </row>
    <row r="95" spans="1:7" s="1" customFormat="1" ht="12.75" customHeight="1" thickBot="1" x14ac:dyDescent="0.3">
      <c r="A95" s="8"/>
      <c r="B95" s="13"/>
      <c r="C95" s="61"/>
      <c r="D95" s="61"/>
      <c r="E95" s="61"/>
      <c r="F95" s="61"/>
      <c r="G95" s="62"/>
    </row>
    <row r="96" spans="1:7" s="1" customFormat="1" ht="12" customHeight="1" thickBot="1" x14ac:dyDescent="0.3">
      <c r="A96" s="8"/>
      <c r="B96" s="178" t="s">
        <v>104</v>
      </c>
      <c r="C96" s="179"/>
      <c r="D96" s="179"/>
      <c r="E96" s="180"/>
      <c r="F96" s="82"/>
      <c r="G96" s="62"/>
    </row>
    <row r="97" spans="1:8" s="1" customFormat="1" ht="12" customHeight="1" x14ac:dyDescent="0.25">
      <c r="A97" s="8"/>
      <c r="B97" s="86" t="s">
        <v>105</v>
      </c>
      <c r="C97" s="87">
        <v>280</v>
      </c>
      <c r="D97" s="87">
        <v>300</v>
      </c>
      <c r="E97" s="87">
        <v>320</v>
      </c>
      <c r="F97" s="88"/>
      <c r="G97" s="89"/>
      <c r="H97" s="121"/>
    </row>
    <row r="98" spans="1:8" s="1" customFormat="1" ht="12.75" customHeight="1" thickBot="1" x14ac:dyDescent="0.3">
      <c r="A98" s="8"/>
      <c r="B98" s="83" t="s">
        <v>106</v>
      </c>
      <c r="C98" s="84">
        <f>(G72/C97)</f>
        <v>19477.304249999997</v>
      </c>
      <c r="D98" s="84">
        <f>(G72/D97)</f>
        <v>18178.817299999999</v>
      </c>
      <c r="E98" s="90">
        <f>(G72/E97)</f>
        <v>17042.641218749999</v>
      </c>
      <c r="F98" s="88"/>
      <c r="G98" s="89"/>
      <c r="H98" s="122"/>
    </row>
    <row r="99" spans="1:8" s="1" customFormat="1" ht="15.6" customHeight="1" x14ac:dyDescent="0.25">
      <c r="A99" s="8"/>
      <c r="B99" s="60" t="s">
        <v>51</v>
      </c>
      <c r="C99" s="68"/>
      <c r="D99" s="68"/>
      <c r="E99" s="68"/>
      <c r="F99" s="68"/>
      <c r="G99" s="91"/>
    </row>
    <row r="100" spans="1:8" ht="11.25" customHeight="1" x14ac:dyDescent="0.25">
      <c r="A100" s="8"/>
    </row>
  </sheetData>
  <mergeCells count="9">
    <mergeCell ref="B17:G17"/>
    <mergeCell ref="B85:C85"/>
    <mergeCell ref="B96:E96"/>
    <mergeCell ref="E9:F9"/>
    <mergeCell ref="E10:F10"/>
    <mergeCell ref="E11:F11"/>
    <mergeCell ref="E13:F13"/>
    <mergeCell ref="E14:F14"/>
    <mergeCell ref="E15:F15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POROTO VERDE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2023-04-27T19:14:20Z</dcterms:modified>
</cp:coreProperties>
</file>