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0490" windowHeight="7155" tabRatio="500"/>
  </bookViews>
  <sheets>
    <sheet name="POROTO GRANADO" sheetId="1" r:id="rId1"/>
  </sheets>
  <definedNames>
    <definedName name="_xlnm.Print_Area" localSheetId="0">'POROTO GRANADO'!$A$1:$G$98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1" l="1"/>
  <c r="G43" i="1"/>
  <c r="G41" i="1"/>
  <c r="G50" i="1"/>
  <c r="G51" i="1"/>
  <c r="G52" i="1"/>
  <c r="G53" i="1"/>
  <c r="G54" i="1"/>
  <c r="G55" i="1"/>
  <c r="G56" i="1"/>
  <c r="G57" i="1"/>
  <c r="G58" i="1"/>
  <c r="G59" i="1"/>
  <c r="G49" i="1"/>
  <c r="C88" i="1" l="1"/>
  <c r="G36" i="1"/>
  <c r="G35" i="1"/>
  <c r="G34" i="1"/>
  <c r="G33" i="1"/>
  <c r="G28" i="1"/>
  <c r="G27" i="1"/>
  <c r="G26" i="1"/>
  <c r="G25" i="1"/>
  <c r="G24" i="1"/>
  <c r="G23" i="1"/>
  <c r="G22" i="1"/>
  <c r="G21" i="1"/>
  <c r="G12" i="1"/>
  <c r="G70" i="1" s="1"/>
  <c r="G60" i="1" l="1"/>
  <c r="C87" i="1" s="1"/>
  <c r="G29" i="1"/>
  <c r="C84" i="1" s="1"/>
  <c r="G37" i="1"/>
  <c r="C85" i="1" s="1"/>
  <c r="G44" i="1"/>
  <c r="C86" i="1" s="1"/>
  <c r="G67" i="1" l="1"/>
  <c r="G68" i="1" s="1"/>
  <c r="G69" i="1" s="1"/>
  <c r="C89" i="1" l="1"/>
  <c r="C90" i="1" s="1"/>
  <c r="E95" i="1"/>
  <c r="D95" i="1"/>
  <c r="C95" i="1"/>
  <c r="G71" i="1"/>
  <c r="D88" i="1" l="1"/>
  <c r="D87" i="1"/>
  <c r="D85" i="1"/>
  <c r="D86" i="1"/>
  <c r="D84" i="1"/>
  <c r="D89" i="1"/>
  <c r="D90" i="1" l="1"/>
</calcChain>
</file>

<file path=xl/sharedStrings.xml><?xml version="1.0" encoding="utf-8"?>
<sst xmlns="http://schemas.openxmlformats.org/spreadsheetml/2006/main" count="162" uniqueCount="105">
  <si>
    <t>RUBRO O CULTIVO</t>
  </si>
  <si>
    <t>POROTO GRANADO</t>
  </si>
  <si>
    <t>RENDIMIENTO (KG/Há.)</t>
  </si>
  <si>
    <t>VARIEDAD</t>
  </si>
  <si>
    <t>Ruby</t>
  </si>
  <si>
    <t>FECHA ESTIMADA  PRECIO VENTA</t>
  </si>
  <si>
    <t>NIVEL TECNOLÓGICO</t>
  </si>
  <si>
    <t>MEDIO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</si>
  <si>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</si>
  <si>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</si>
  <si>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</si>
  <si>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</si>
  <si>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</si>
  <si>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</si>
  <si>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 y Regional</t>
  </si>
  <si>
    <t>COMUNA/LOCALIDAD</t>
  </si>
  <si>
    <t>TODAS</t>
  </si>
  <si>
    <t>FECHA DE COSECHA</t>
  </si>
  <si>
    <t>Febrero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</si>
  <si>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</si>
  <si>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</si>
  <si>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</si>
  <si>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</si>
  <si>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</si>
  <si>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</si>
  <si>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</si>
  <si>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</si>
  <si>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</si>
  <si>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</si>
  <si>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</si>
  <si>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</si>
  <si>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</si>
  <si>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</si>
  <si>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Riego</t>
  </si>
  <si>
    <t>Noviembre- Enero</t>
  </si>
  <si>
    <t>Siembra manual</t>
  </si>
  <si>
    <t>Noviembre</t>
  </si>
  <si>
    <t>Aplicación fertilizante</t>
  </si>
  <si>
    <t>Diciembre</t>
  </si>
  <si>
    <t>Surqueadura</t>
  </si>
  <si>
    <t>Aporca</t>
  </si>
  <si>
    <t>Enero</t>
  </si>
  <si>
    <t>Cosecha</t>
  </si>
  <si>
    <t>Subtotal Jornadas Hombre</t>
  </si>
  <si>
    <t>JORNADAS ANIMAL</t>
  </si>
  <si>
    <t>JA</t>
  </si>
  <si>
    <t>Surquedura</t>
  </si>
  <si>
    <t>Subtotal Jornadas Animal</t>
  </si>
  <si>
    <t>MAQUINARIA</t>
  </si>
  <si>
    <t>Aradura</t>
  </si>
  <si>
    <t>Agosto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</si>
  <si>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</si>
  <si>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</si>
  <si>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</si>
  <si>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</si>
  <si>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</si>
  <si>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</si>
  <si>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</si>
  <si>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</si>
  <si>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</si>
  <si>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</si>
  <si>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Basagram</t>
  </si>
  <si>
    <t>FUNGICIDA</t>
  </si>
  <si>
    <t xml:space="preserve">Anagran plus </t>
  </si>
  <si>
    <t>Kg</t>
  </si>
  <si>
    <t xml:space="preserve">SEMILLA </t>
  </si>
  <si>
    <t>Poroto</t>
  </si>
  <si>
    <t>FERTILIZANTE</t>
  </si>
  <si>
    <t>Super Fosfato Triple</t>
  </si>
  <si>
    <t xml:space="preserve">Octubre </t>
  </si>
  <si>
    <t>Salitre potasico</t>
  </si>
  <si>
    <t>OTROS</t>
  </si>
  <si>
    <t>Sacos</t>
  </si>
  <si>
    <t xml:space="preserve">Un 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</si>
  <si>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</si>
  <si>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</si>
  <si>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</si>
  <si>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</si>
  <si>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</si>
  <si>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</si>
  <si>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</si>
  <si>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</si>
  <si>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</si>
  <si>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</si>
  <si>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</si>
  <si>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</si>
  <si>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</si>
  <si>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</si>
  <si>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</si>
  <si>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</si>
  <si>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</si>
  <si>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</si>
  <si>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</si>
  <si>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</si>
  <si>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</si>
  <si>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</si>
  <si>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</si>
  <si>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(kg/hà)</t>
  </si>
  <si>
    <t>Costo unitario ($/kg) (*)</t>
  </si>
  <si>
    <t>(*): Este valor representa el valor mìnimo de venta del producto</t>
  </si>
  <si>
    <t>PRECIO ESPERADO ($/kg)</t>
  </si>
  <si>
    <t>ESCENARIOS COSTO UNITARIO  ($/kg)</t>
  </si>
  <si>
    <t>HM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</si>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</sst>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 &quot;#,##0"/>
    <numFmt numFmtId="165" formatCode="\ * #,##0&quot;   &quot;;\-* #,##0&quot;   &quot;;\ * \-??&quot;   &quot;"/>
    <numFmt numFmtId="166" formatCode="0\ %"/>
    <numFmt numFmtId="167" formatCode="\ * #,##0\ ;\ * \-#,##0\ ;\ 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2" borderId="0" xfId="0" applyFont="1" applyFill="1" applyBorder="1" applyAlignment="1" applyProtection="1"/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/>
    <xf numFmtId="49" fontId="6" fillId="3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5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/>
    </xf>
    <xf numFmtId="0" fontId="9" fillId="0" borderId="1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vertical="center"/>
    </xf>
    <xf numFmtId="3" fontId="7" fillId="0" borderId="1" xfId="0" applyNumberFormat="1" applyFont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5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5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5" fontId="9" fillId="2" borderId="9" xfId="0" applyNumberFormat="1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/>
    <xf numFmtId="49" fontId="9" fillId="4" borderId="1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7" fontId="9" fillId="2" borderId="1" xfId="0" applyNumberFormat="1" applyFont="1" applyFill="1" applyBorder="1" applyAlignment="1" applyProtection="1">
      <alignment vertical="center"/>
    </xf>
    <xf numFmtId="167" fontId="9" fillId="4" borderId="1" xfId="0" applyNumberFormat="1" applyFont="1" applyFill="1" applyBorder="1" applyAlignment="1" applyProtection="1">
      <alignment vertical="center"/>
    </xf>
    <xf numFmtId="166" fontId="9" fillId="4" borderId="1" xfId="0" applyNumberFormat="1" applyFont="1" applyFill="1" applyBorder="1" applyAlignment="1" applyProtection="1">
      <alignment vertical="center"/>
    </xf>
    <xf numFmtId="0" fontId="9" fillId="6" borderId="1" xfId="0" applyFont="1" applyFill="1" applyBorder="1" applyAlignment="1" applyProtection="1">
      <alignment vertical="center"/>
    </xf>
    <xf numFmtId="49" fontId="6" fillId="6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horizontal="center" vertical="center"/>
    </xf>
    <xf numFmtId="165" fontId="6" fillId="5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165" fontId="6" fillId="3" borderId="0" xfId="0" applyNumberFormat="1" applyFont="1" applyFill="1" applyBorder="1" applyAlignment="1" applyProtection="1">
      <alignment vertical="center"/>
    </xf>
    <xf numFmtId="3" fontId="9" fillId="4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 vertical="center" wrapText="1"/>
    </xf>
    <xf numFmtId="17" fontId="7" fillId="2" borderId="1" xfId="0" applyNumberFormat="1" applyFont="1" applyFill="1" applyBorder="1" applyAlignment="1" applyProtection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0" fontId="7" fillId="2" borderId="1" xfId="0" applyFont="1" applyFill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 wrapText="1"/>
    </xf>
    <xf numFmtId="3" fontId="3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right" vertical="center"/>
    </xf>
    <xf numFmtId="17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FFC000"/>
      <color rgb="FF33B7B1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180630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4" y="190500"/>
          <a:ext cx="637222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96"/>
  <sheetViews>
    <sheetView tabSelected="1" zoomScaleNormal="100" workbookViewId="0">
      <selection sqref="A1:G98"/>
    </sheetView>
  </sheetViews>
  <sheetFormatPr baseColWidth="10" defaultColWidth="10.85546875" defaultRowHeight="12.75"/>
  <cols>
    <col min="1" max="1" width="4.42578125" style="8" customWidth="1"/>
    <col min="2" max="2" width="20.5703125" style="8" customWidth="1"/>
    <col min="3" max="3" width="19.42578125" style="8" customWidth="1"/>
    <col min="4" max="4" width="9.42578125" style="8" customWidth="1"/>
    <col min="5" max="5" width="14.42578125" style="8" customWidth="1"/>
    <col min="6" max="6" width="13.140625" style="8" customWidth="1"/>
    <col min="7" max="7" width="18.42578125" style="8" customWidth="1"/>
    <col min="8" max="237" width="10.85546875" style="8"/>
    <col min="238" max="16384" width="10.85546875" style="9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"/>
      <c r="B8" s="1"/>
      <c r="C8" s="1"/>
      <c r="D8" s="1"/>
      <c r="E8" s="1"/>
      <c r="F8" s="1"/>
      <c r="G8" s="1"/>
    </row>
    <row r="9" spans="1:7" ht="12" customHeight="1">
      <c r="A9" s="1"/>
      <c r="B9" s="10" t="s">
        <v>0</v>
      </c>
      <c r="C9" s="85" t="s">
        <v>1</v>
      </c>
      <c r="D9" s="1"/>
      <c r="E9" s="89" t="s">
        <v>2</v>
      </c>
      <c r="F9" s="89"/>
      <c r="G9" s="81">
        <v>3700</v>
      </c>
    </row>
    <row r="10" spans="1:7">
      <c r="A10" s="1"/>
      <c r="B10" s="74" t="s">
        <v>3</v>
      </c>
      <c r="C10" s="91" t="s">
        <v>4</v>
      </c>
      <c r="D10" s="1"/>
      <c r="E10" s="90" t="s">
        <v>5</v>
      </c>
      <c r="F10" s="90"/>
      <c r="G10" s="76">
        <v>44958</v>
      </c>
    </row>
    <row r="11" spans="1:7">
      <c r="A11" s="1"/>
      <c r="B11" s="74" t="s">
        <v>6</v>
      </c>
      <c r="C11" s="91" t="s">
        <v>7</v>
      </c>
      <c r="D11" s="1"/>
      <c r="E11" s="90" t="s">
        <v>100</v>
      </c>
      <c r="F11" s="90"/>
      <c r="G11" s="77">
        <v>1300</v>
      </c>
    </row>
    <row r="12" spans="1:7" ht="11.25" customHeight="1">
      <c r="A12" s="1"/>
      <c r="B12" s="74" t="s">
        <v>8</v>
      </c>
      <c r="C12" s="91" t="s">
        <v>9</v>
      </c>
      <c r="D12" s="1"/>
      <c r="E12" s="78" t="s">
        <v>10</v>
      </c>
      <c r="F12" s="79"/>
      <c r="G12" s="77">
        <f>G9*G11</f>
        <v>4810000</v>
      </c>
    </row>
    <row r="13" spans="1:7">
      <c r="A13" s="1"/>
      <c r="B13" s="74" t="s">
        <v>11</v>
      </c>
      <c r="C13" s="91" t="s">
        <v>12</v>
      </c>
      <c r="D13" s="1"/>
      <c r="E13" s="90" t="s">
        <v>13</v>
      </c>
      <c r="F13" s="90"/>
      <c r="G13" s="80" t="s">
        <v>14</v>
      </c>
    </row>
    <row r="14" spans="1:7" ht="13.5" customHeight="1">
      <c r="A14" s="1"/>
      <c r="B14" s="74" t="s">
        <v>15</v>
      </c>
      <c r="C14" s="91" t="s">
        <v>16</v>
      </c>
      <c r="D14" s="1"/>
      <c r="E14" s="90" t="s">
        <v>17</v>
      </c>
      <c r="F14" s="90"/>
      <c r="G14" s="76">
        <v>44958</v>
      </c>
    </row>
    <row r="15" spans="1:7">
      <c r="A15" s="1"/>
      <c r="B15" s="74" t="s">
        <v>19</v>
      </c>
      <c r="C15" s="92">
        <v>44927</v>
      </c>
      <c r="D15" s="1"/>
      <c r="E15" s="86" t="s">
        <v>20</v>
      </c>
      <c r="F15" s="86"/>
      <c r="G15" s="75" t="s">
        <v>21</v>
      </c>
    </row>
    <row r="16" spans="1:7" ht="12" customHeight="1">
      <c r="A16" s="1"/>
      <c r="B16" s="11"/>
      <c r="C16" s="12"/>
      <c r="D16" s="1"/>
      <c r="E16" s="1"/>
      <c r="F16" s="1"/>
      <c r="G16" s="13"/>
    </row>
    <row r="17" spans="1:7" ht="12" customHeight="1">
      <c r="A17" s="1"/>
      <c r="B17" s="87" t="s">
        <v>22</v>
      </c>
      <c r="C17" s="87"/>
      <c r="D17" s="87"/>
      <c r="E17" s="87"/>
      <c r="F17" s="87"/>
      <c r="G17" s="87"/>
    </row>
    <row r="18" spans="1:7" ht="12" customHeight="1">
      <c r="A18" s="1"/>
      <c r="B18" s="1"/>
      <c r="C18" s="14"/>
      <c r="D18" s="14"/>
      <c r="E18" s="14"/>
      <c r="F18" s="1"/>
      <c r="G18" s="1"/>
    </row>
    <row r="19" spans="1:7" ht="12" customHeight="1">
      <c r="A19" s="1"/>
      <c r="B19" s="15" t="s">
        <v>23</v>
      </c>
      <c r="C19" s="7"/>
      <c r="D19" s="7"/>
      <c r="E19" s="7"/>
      <c r="F19" s="7"/>
      <c r="G19" s="7"/>
    </row>
    <row r="20" spans="1:7" ht="18" customHeight="1">
      <c r="A20" s="1"/>
      <c r="B20" s="16" t="s">
        <v>24</v>
      </c>
      <c r="C20" s="16" t="s">
        <v>25</v>
      </c>
      <c r="D20" s="16" t="s">
        <v>26</v>
      </c>
      <c r="E20" s="16" t="s">
        <v>27</v>
      </c>
      <c r="F20" s="16" t="s">
        <v>28</v>
      </c>
      <c r="G20" s="16" t="s">
        <v>29</v>
      </c>
    </row>
    <row r="21" spans="1:7" ht="15.75" customHeight="1">
      <c r="A21" s="1"/>
      <c r="B21" s="82" t="s">
        <v>30</v>
      </c>
      <c r="C21" s="29" t="s">
        <v>31</v>
      </c>
      <c r="D21" s="35">
        <v>1</v>
      </c>
      <c r="E21" s="35" t="s">
        <v>32</v>
      </c>
      <c r="F21" s="83">
        <v>25000</v>
      </c>
      <c r="G21" s="23">
        <f t="shared" ref="G21:G28" si="0">D21*F21</f>
        <v>25000</v>
      </c>
    </row>
    <row r="22" spans="1:7">
      <c r="A22" s="1"/>
      <c r="B22" s="32" t="s">
        <v>33</v>
      </c>
      <c r="C22" s="29" t="s">
        <v>31</v>
      </c>
      <c r="D22" s="35">
        <v>9</v>
      </c>
      <c r="E22" s="35" t="s">
        <v>34</v>
      </c>
      <c r="F22" s="83">
        <v>25000</v>
      </c>
      <c r="G22" s="23">
        <f t="shared" si="0"/>
        <v>225000</v>
      </c>
    </row>
    <row r="23" spans="1:7" ht="12.75" customHeight="1">
      <c r="A23" s="1"/>
      <c r="B23" s="84" t="s">
        <v>35</v>
      </c>
      <c r="C23" s="29" t="s">
        <v>31</v>
      </c>
      <c r="D23" s="35">
        <v>8</v>
      </c>
      <c r="E23" s="35" t="s">
        <v>36</v>
      </c>
      <c r="F23" s="83">
        <v>25000</v>
      </c>
      <c r="G23" s="23">
        <f t="shared" si="0"/>
        <v>200000</v>
      </c>
    </row>
    <row r="24" spans="1:7">
      <c r="A24" s="1"/>
      <c r="B24" s="84" t="s">
        <v>30</v>
      </c>
      <c r="C24" s="29" t="s">
        <v>31</v>
      </c>
      <c r="D24" s="21">
        <v>1</v>
      </c>
      <c r="E24" s="35" t="s">
        <v>36</v>
      </c>
      <c r="F24" s="83">
        <v>25000</v>
      </c>
      <c r="G24" s="23">
        <f t="shared" si="0"/>
        <v>25000</v>
      </c>
    </row>
    <row r="25" spans="1:7" ht="12.75" customHeight="1">
      <c r="A25" s="1"/>
      <c r="B25" s="84" t="s">
        <v>37</v>
      </c>
      <c r="C25" s="29" t="s">
        <v>31</v>
      </c>
      <c r="D25" s="21">
        <v>1</v>
      </c>
      <c r="E25" s="35" t="s">
        <v>38</v>
      </c>
      <c r="F25" s="83">
        <v>25000</v>
      </c>
      <c r="G25" s="23">
        <f t="shared" si="0"/>
        <v>25000</v>
      </c>
    </row>
    <row r="26" spans="1:7" ht="12.75" customHeight="1">
      <c r="A26" s="1"/>
      <c r="B26" s="84" t="s">
        <v>39</v>
      </c>
      <c r="C26" s="29" t="s">
        <v>31</v>
      </c>
      <c r="D26" s="21">
        <v>2</v>
      </c>
      <c r="E26" s="35" t="s">
        <v>38</v>
      </c>
      <c r="F26" s="83">
        <v>25000</v>
      </c>
      <c r="G26" s="23">
        <f t="shared" si="0"/>
        <v>50000</v>
      </c>
    </row>
    <row r="27" spans="1:7" ht="12" customHeight="1">
      <c r="A27" s="1"/>
      <c r="B27" s="84" t="s">
        <v>40</v>
      </c>
      <c r="C27" s="29" t="s">
        <v>31</v>
      </c>
      <c r="D27" s="21">
        <v>2</v>
      </c>
      <c r="E27" s="35" t="s">
        <v>41</v>
      </c>
      <c r="F27" s="83">
        <v>25000</v>
      </c>
      <c r="G27" s="23">
        <f t="shared" si="0"/>
        <v>50000</v>
      </c>
    </row>
    <row r="28" spans="1:7" ht="12" customHeight="1">
      <c r="A28" s="1"/>
      <c r="B28" s="84" t="s">
        <v>42</v>
      </c>
      <c r="C28" s="20" t="s">
        <v>31</v>
      </c>
      <c r="D28" s="21">
        <v>30</v>
      </c>
      <c r="E28" s="21" t="s">
        <v>18</v>
      </c>
      <c r="F28" s="83">
        <v>25000</v>
      </c>
      <c r="G28" s="23">
        <f t="shared" si="0"/>
        <v>750000</v>
      </c>
    </row>
    <row r="29" spans="1:7" ht="12" customHeight="1">
      <c r="A29" s="1"/>
      <c r="B29" s="2" t="s">
        <v>43</v>
      </c>
      <c r="C29" s="3"/>
      <c r="D29" s="3"/>
      <c r="E29" s="3"/>
      <c r="F29" s="4"/>
      <c r="G29" s="5">
        <f>SUM(G21:G28)</f>
        <v>1350000</v>
      </c>
    </row>
    <row r="30" spans="1:7" ht="9.75" customHeight="1">
      <c r="A30" s="1"/>
      <c r="B30" s="1"/>
      <c r="C30" s="1"/>
      <c r="D30" s="1"/>
      <c r="E30" s="1"/>
      <c r="F30" s="17"/>
      <c r="G30" s="17"/>
    </row>
    <row r="31" spans="1:7" ht="12.75" customHeight="1">
      <c r="A31" s="1"/>
      <c r="B31" s="15" t="s">
        <v>44</v>
      </c>
      <c r="C31" s="18"/>
      <c r="D31" s="18"/>
      <c r="E31" s="18"/>
      <c r="F31" s="7"/>
      <c r="G31" s="7"/>
    </row>
    <row r="32" spans="1:7" ht="18" customHeight="1">
      <c r="A32" s="1"/>
      <c r="B32" s="69" t="s">
        <v>24</v>
      </c>
      <c r="C32" s="16" t="s">
        <v>25</v>
      </c>
      <c r="D32" s="16" t="s">
        <v>26</v>
      </c>
      <c r="E32" s="69" t="s">
        <v>27</v>
      </c>
      <c r="F32" s="16" t="s">
        <v>28</v>
      </c>
      <c r="G32" s="69" t="s">
        <v>29</v>
      </c>
    </row>
    <row r="33" spans="1:7" ht="12.75" customHeight="1">
      <c r="A33" s="1"/>
      <c r="B33" s="19" t="s">
        <v>35</v>
      </c>
      <c r="C33" s="20" t="s">
        <v>45</v>
      </c>
      <c r="D33" s="21">
        <v>3</v>
      </c>
      <c r="E33" s="21" t="s">
        <v>36</v>
      </c>
      <c r="F33" s="22">
        <v>25000</v>
      </c>
      <c r="G33" s="23">
        <f>D33*F33</f>
        <v>75000</v>
      </c>
    </row>
    <row r="34" spans="1:7" ht="12.75" customHeight="1">
      <c r="A34" s="1"/>
      <c r="B34" s="19" t="s">
        <v>46</v>
      </c>
      <c r="C34" s="20" t="s">
        <v>45</v>
      </c>
      <c r="D34" s="21">
        <v>2</v>
      </c>
      <c r="E34" s="21" t="s">
        <v>38</v>
      </c>
      <c r="F34" s="22">
        <v>25000</v>
      </c>
      <c r="G34" s="23">
        <f>D34*F34</f>
        <v>50000</v>
      </c>
    </row>
    <row r="35" spans="1:7" ht="12.75" customHeight="1">
      <c r="A35" s="1"/>
      <c r="B35" s="19" t="s">
        <v>40</v>
      </c>
      <c r="C35" s="20" t="s">
        <v>45</v>
      </c>
      <c r="D35" s="21">
        <v>2</v>
      </c>
      <c r="E35" s="21" t="s">
        <v>41</v>
      </c>
      <c r="F35" s="22">
        <v>25000</v>
      </c>
      <c r="G35" s="23">
        <f>D35*F35</f>
        <v>50000</v>
      </c>
    </row>
    <row r="36" spans="1:7" ht="12.75" customHeight="1">
      <c r="A36" s="1"/>
      <c r="B36" s="19" t="s">
        <v>42</v>
      </c>
      <c r="C36" s="20" t="s">
        <v>45</v>
      </c>
      <c r="D36" s="21">
        <v>4</v>
      </c>
      <c r="E36" s="21" t="s">
        <v>18</v>
      </c>
      <c r="F36" s="22">
        <v>25000</v>
      </c>
      <c r="G36" s="23">
        <f>D36*F36</f>
        <v>100000</v>
      </c>
    </row>
    <row r="37" spans="1:7">
      <c r="A37" s="1"/>
      <c r="B37" s="2" t="s">
        <v>47</v>
      </c>
      <c r="C37" s="3"/>
      <c r="D37" s="3"/>
      <c r="E37" s="3"/>
      <c r="F37" s="4"/>
      <c r="G37" s="5">
        <f>SUM(G33:G36)</f>
        <v>275000</v>
      </c>
    </row>
    <row r="38" spans="1:7" ht="12.75" customHeight="1">
      <c r="A38" s="1"/>
      <c r="B38" s="1"/>
      <c r="C38" s="1"/>
      <c r="D38" s="1"/>
      <c r="E38" s="1"/>
      <c r="F38" s="17"/>
      <c r="G38" s="17"/>
    </row>
    <row r="39" spans="1:7" ht="12.75" customHeight="1">
      <c r="A39" s="1"/>
      <c r="B39" s="15" t="s">
        <v>48</v>
      </c>
      <c r="C39" s="18"/>
      <c r="D39" s="18"/>
      <c r="E39" s="18"/>
      <c r="F39" s="7"/>
      <c r="G39" s="7"/>
    </row>
    <row r="40" spans="1:7" ht="18.75" customHeight="1">
      <c r="A40" s="1"/>
      <c r="B40" s="69" t="s">
        <v>24</v>
      </c>
      <c r="C40" s="69" t="s">
        <v>25</v>
      </c>
      <c r="D40" s="69" t="s">
        <v>26</v>
      </c>
      <c r="E40" s="69" t="s">
        <v>27</v>
      </c>
      <c r="F40" s="16" t="s">
        <v>28</v>
      </c>
      <c r="G40" s="69" t="s">
        <v>29</v>
      </c>
    </row>
    <row r="41" spans="1:7" ht="12.75" customHeight="1">
      <c r="A41" s="1"/>
      <c r="B41" s="24" t="s">
        <v>49</v>
      </c>
      <c r="C41" s="25" t="s">
        <v>102</v>
      </c>
      <c r="D41" s="25">
        <v>2</v>
      </c>
      <c r="E41" s="25" t="s">
        <v>50</v>
      </c>
      <c r="F41" s="26">
        <v>50000</v>
      </c>
      <c r="G41" s="27">
        <f>D41*F41</f>
        <v>100000</v>
      </c>
    </row>
    <row r="42" spans="1:7">
      <c r="A42" s="1"/>
      <c r="B42" s="24" t="s">
        <v>51</v>
      </c>
      <c r="C42" s="25" t="s">
        <v>102</v>
      </c>
      <c r="D42" s="25">
        <v>2</v>
      </c>
      <c r="E42" s="25" t="s">
        <v>32</v>
      </c>
      <c r="F42" s="26">
        <v>30000</v>
      </c>
      <c r="G42" s="27">
        <f t="shared" ref="G42:G43" si="1">D42*F42</f>
        <v>60000</v>
      </c>
    </row>
    <row r="43" spans="1:7" ht="12.75" customHeight="1">
      <c r="A43" s="1"/>
      <c r="B43" s="24" t="s">
        <v>52</v>
      </c>
      <c r="C43" s="25" t="s">
        <v>102</v>
      </c>
      <c r="D43" s="25">
        <v>2</v>
      </c>
      <c r="E43" s="25" t="s">
        <v>32</v>
      </c>
      <c r="F43" s="26">
        <v>25000</v>
      </c>
      <c r="G43" s="27">
        <f t="shared" si="1"/>
        <v>50000</v>
      </c>
    </row>
    <row r="44" spans="1:7" ht="13.5" customHeight="1">
      <c r="A44" s="1"/>
      <c r="B44" s="2" t="s">
        <v>53</v>
      </c>
      <c r="C44" s="3"/>
      <c r="D44" s="3"/>
      <c r="E44" s="3"/>
      <c r="F44" s="4"/>
      <c r="G44" s="5">
        <f>SUM(G41:G43)</f>
        <v>210000</v>
      </c>
    </row>
    <row r="45" spans="1:7" ht="12" customHeight="1">
      <c r="A45" s="1"/>
      <c r="B45" s="1"/>
      <c r="C45" s="1"/>
      <c r="D45" s="1"/>
      <c r="E45" s="1"/>
      <c r="F45" s="17"/>
      <c r="G45" s="17"/>
    </row>
    <row r="46" spans="1:7" ht="12" customHeight="1">
      <c r="A46" s="1"/>
      <c r="B46" s="15" t="s">
        <v>54</v>
      </c>
      <c r="C46" s="18"/>
      <c r="D46" s="18"/>
      <c r="E46" s="18"/>
      <c r="F46" s="7"/>
      <c r="G46" s="7"/>
    </row>
    <row r="47" spans="1:7" ht="24" customHeight="1">
      <c r="A47" s="1"/>
      <c r="B47" s="16" t="s">
        <v>55</v>
      </c>
      <c r="C47" s="16" t="s">
        <v>56</v>
      </c>
      <c r="D47" s="16" t="s">
        <v>57</v>
      </c>
      <c r="E47" s="16" t="s">
        <v>27</v>
      </c>
      <c r="F47" s="16" t="s">
        <v>28</v>
      </c>
      <c r="G47" s="16" t="s">
        <v>29</v>
      </c>
    </row>
    <row r="48" spans="1:7" ht="12.75" customHeight="1">
      <c r="A48" s="1"/>
      <c r="B48" s="28" t="s">
        <v>58</v>
      </c>
      <c r="C48" s="29"/>
      <c r="D48" s="21"/>
      <c r="E48" s="25"/>
      <c r="F48" s="30"/>
      <c r="G48" s="31"/>
    </row>
    <row r="49" spans="1:7">
      <c r="A49" s="1"/>
      <c r="B49" s="32" t="s">
        <v>59</v>
      </c>
      <c r="C49" s="29" t="s">
        <v>60</v>
      </c>
      <c r="D49" s="21">
        <v>2</v>
      </c>
      <c r="E49" s="25" t="s">
        <v>32</v>
      </c>
      <c r="F49" s="33">
        <v>16000</v>
      </c>
      <c r="G49" s="34">
        <f>D49*F49</f>
        <v>32000</v>
      </c>
    </row>
    <row r="50" spans="1:7" ht="13.5" customHeight="1">
      <c r="A50" s="1"/>
      <c r="B50" s="32" t="s">
        <v>61</v>
      </c>
      <c r="C50" s="29" t="s">
        <v>60</v>
      </c>
      <c r="D50" s="21">
        <v>2</v>
      </c>
      <c r="E50" s="35" t="s">
        <v>36</v>
      </c>
      <c r="F50" s="33">
        <v>30000</v>
      </c>
      <c r="G50" s="34">
        <f t="shared" ref="G50:G59" si="2">D50*F50</f>
        <v>60000</v>
      </c>
    </row>
    <row r="51" spans="1:7" ht="12" customHeight="1">
      <c r="A51" s="1"/>
      <c r="B51" s="28" t="s">
        <v>62</v>
      </c>
      <c r="C51" s="29"/>
      <c r="D51" s="21"/>
      <c r="E51" s="25"/>
      <c r="F51" s="33"/>
      <c r="G51" s="34">
        <f t="shared" si="2"/>
        <v>0</v>
      </c>
    </row>
    <row r="52" spans="1:7" ht="12" customHeight="1">
      <c r="A52" s="1"/>
      <c r="B52" s="36" t="s">
        <v>63</v>
      </c>
      <c r="C52" s="37" t="s">
        <v>64</v>
      </c>
      <c r="D52" s="93">
        <v>1</v>
      </c>
      <c r="E52" s="25" t="s">
        <v>32</v>
      </c>
      <c r="F52" s="38">
        <v>9000</v>
      </c>
      <c r="G52" s="34">
        <f t="shared" si="2"/>
        <v>9000</v>
      </c>
    </row>
    <row r="53" spans="1:7" ht="12" customHeight="1">
      <c r="A53" s="1"/>
      <c r="B53" s="39" t="s">
        <v>65</v>
      </c>
      <c r="C53" s="37"/>
      <c r="D53" s="93"/>
      <c r="E53" s="25"/>
      <c r="F53" s="38"/>
      <c r="G53" s="34">
        <f t="shared" si="2"/>
        <v>0</v>
      </c>
    </row>
    <row r="54" spans="1:7" ht="12" customHeight="1">
      <c r="A54" s="1"/>
      <c r="B54" s="32" t="s">
        <v>66</v>
      </c>
      <c r="C54" s="29" t="s">
        <v>64</v>
      </c>
      <c r="D54" s="21">
        <v>120</v>
      </c>
      <c r="E54" s="25" t="s">
        <v>32</v>
      </c>
      <c r="F54" s="33">
        <v>8000</v>
      </c>
      <c r="G54" s="34">
        <f t="shared" si="2"/>
        <v>960000</v>
      </c>
    </row>
    <row r="55" spans="1:7" ht="12" customHeight="1">
      <c r="A55" s="1"/>
      <c r="B55" s="28" t="s">
        <v>67</v>
      </c>
      <c r="C55" s="29"/>
      <c r="D55" s="21"/>
      <c r="E55" s="25"/>
      <c r="F55" s="33"/>
      <c r="G55" s="34">
        <f t="shared" si="2"/>
        <v>0</v>
      </c>
    </row>
    <row r="56" spans="1:7" ht="12" customHeight="1">
      <c r="A56" s="1"/>
      <c r="B56" s="32" t="s">
        <v>68</v>
      </c>
      <c r="C56" s="29" t="s">
        <v>64</v>
      </c>
      <c r="D56" s="21">
        <v>300</v>
      </c>
      <c r="E56" s="25" t="s">
        <v>69</v>
      </c>
      <c r="F56" s="33">
        <v>900</v>
      </c>
      <c r="G56" s="34">
        <f t="shared" si="2"/>
        <v>270000</v>
      </c>
    </row>
    <row r="57" spans="1:7" ht="12" customHeight="1">
      <c r="A57" s="1"/>
      <c r="B57" s="32" t="s">
        <v>70</v>
      </c>
      <c r="C57" s="29" t="s">
        <v>64</v>
      </c>
      <c r="D57" s="21">
        <v>150</v>
      </c>
      <c r="E57" s="25" t="s">
        <v>69</v>
      </c>
      <c r="F57" s="33">
        <v>900</v>
      </c>
      <c r="G57" s="34">
        <f t="shared" si="2"/>
        <v>135000</v>
      </c>
    </row>
    <row r="58" spans="1:7" ht="12.75" customHeight="1">
      <c r="A58" s="1"/>
      <c r="B58" s="28" t="s">
        <v>71</v>
      </c>
      <c r="C58" s="29"/>
      <c r="D58" s="21"/>
      <c r="E58" s="35"/>
      <c r="F58" s="33"/>
      <c r="G58" s="34">
        <f t="shared" si="2"/>
        <v>0</v>
      </c>
    </row>
    <row r="59" spans="1:7" ht="12" customHeight="1">
      <c r="A59" s="1"/>
      <c r="B59" s="32" t="s">
        <v>72</v>
      </c>
      <c r="C59" s="29" t="s">
        <v>73</v>
      </c>
      <c r="D59" s="21">
        <v>150</v>
      </c>
      <c r="E59" s="35" t="s">
        <v>18</v>
      </c>
      <c r="F59" s="33">
        <v>250</v>
      </c>
      <c r="G59" s="34">
        <f t="shared" si="2"/>
        <v>37500</v>
      </c>
    </row>
    <row r="60" spans="1:7" ht="12" customHeight="1">
      <c r="A60" s="1"/>
      <c r="B60" s="2" t="s">
        <v>74</v>
      </c>
      <c r="C60" s="3"/>
      <c r="D60" s="3"/>
      <c r="E60" s="3"/>
      <c r="F60" s="4"/>
      <c r="G60" s="5">
        <f>SUM(G48:G59)</f>
        <v>1503500</v>
      </c>
    </row>
    <row r="61" spans="1:7" ht="12" customHeight="1">
      <c r="A61" s="1"/>
      <c r="B61" s="1"/>
      <c r="C61" s="1"/>
      <c r="D61" s="1"/>
      <c r="E61" s="40"/>
      <c r="F61" s="17"/>
      <c r="G61" s="17"/>
    </row>
    <row r="62" spans="1:7" ht="12" customHeight="1">
      <c r="A62" s="1"/>
      <c r="B62" s="15" t="s">
        <v>71</v>
      </c>
      <c r="C62" s="18"/>
      <c r="D62" s="18"/>
      <c r="E62" s="18"/>
      <c r="F62" s="7"/>
      <c r="G62" s="7"/>
    </row>
    <row r="63" spans="1:7" ht="25.5">
      <c r="A63" s="1"/>
      <c r="B63" s="69" t="s">
        <v>75</v>
      </c>
      <c r="C63" s="16" t="s">
        <v>56</v>
      </c>
      <c r="D63" s="16" t="s">
        <v>57</v>
      </c>
      <c r="E63" s="69" t="s">
        <v>27</v>
      </c>
      <c r="F63" s="16" t="s">
        <v>28</v>
      </c>
      <c r="G63" s="69" t="s">
        <v>29</v>
      </c>
    </row>
    <row r="64" spans="1:7" ht="12" customHeight="1">
      <c r="A64" s="1"/>
      <c r="B64" s="41"/>
      <c r="C64" s="20"/>
      <c r="D64" s="20">
        <v>0</v>
      </c>
      <c r="E64" s="20"/>
      <c r="F64" s="42">
        <v>0</v>
      </c>
      <c r="G64" s="42">
        <v>0</v>
      </c>
    </row>
    <row r="65" spans="1:7" ht="12" customHeight="1">
      <c r="A65" s="1"/>
      <c r="B65" s="2" t="s">
        <v>76</v>
      </c>
      <c r="C65" s="3"/>
      <c r="D65" s="3"/>
      <c r="E65" s="3"/>
      <c r="F65" s="4"/>
      <c r="G65" s="5">
        <v>0</v>
      </c>
    </row>
    <row r="66" spans="1:7" ht="12" customHeight="1">
      <c r="A66" s="1"/>
      <c r="B66" s="1"/>
      <c r="C66" s="1"/>
      <c r="D66" s="1"/>
      <c r="E66" s="1"/>
      <c r="F66" s="17"/>
      <c r="G66" s="17"/>
    </row>
    <row r="67" spans="1:7" ht="12.75" customHeight="1">
      <c r="A67" s="1"/>
      <c r="B67" s="15" t="s">
        <v>77</v>
      </c>
      <c r="C67" s="44"/>
      <c r="D67" s="44"/>
      <c r="E67" s="44"/>
      <c r="F67" s="44"/>
      <c r="G67" s="70">
        <f>G29+G44+G60+G65+G37</f>
        <v>3338500</v>
      </c>
    </row>
    <row r="68" spans="1:7" ht="15.6" customHeight="1">
      <c r="A68" s="1"/>
      <c r="B68" s="71" t="s">
        <v>78</v>
      </c>
      <c r="C68" s="43"/>
      <c r="D68" s="43"/>
      <c r="E68" s="43"/>
      <c r="F68" s="43"/>
      <c r="G68" s="72">
        <f>G67*0.05</f>
        <v>166925</v>
      </c>
    </row>
    <row r="69" spans="1:7" ht="11.25" customHeight="1">
      <c r="B69" s="15" t="s">
        <v>79</v>
      </c>
      <c r="C69" s="44"/>
      <c r="D69" s="44"/>
      <c r="E69" s="44"/>
      <c r="F69" s="44"/>
      <c r="G69" s="70">
        <f>G68+G67</f>
        <v>3505425</v>
      </c>
    </row>
    <row r="70" spans="1:7" ht="11.25" customHeight="1">
      <c r="B70" s="71" t="s">
        <v>80</v>
      </c>
      <c r="C70" s="43"/>
      <c r="D70" s="43"/>
      <c r="E70" s="43"/>
      <c r="F70" s="43"/>
      <c r="G70" s="72">
        <f>G12</f>
        <v>4810000</v>
      </c>
    </row>
    <row r="71" spans="1:7" ht="11.25" customHeight="1">
      <c r="B71" s="15" t="s">
        <v>81</v>
      </c>
      <c r="C71" s="44"/>
      <c r="D71" s="44"/>
      <c r="E71" s="44"/>
      <c r="F71" s="44"/>
      <c r="G71" s="70">
        <f>G70-G69</f>
        <v>1304575</v>
      </c>
    </row>
    <row r="72" spans="1:7" ht="11.25" customHeight="1">
      <c r="B72" s="6" t="s">
        <v>103</v>
      </c>
      <c r="C72" s="45"/>
      <c r="D72" s="45"/>
      <c r="E72" s="45"/>
      <c r="F72" s="45"/>
      <c r="G72" s="46"/>
    </row>
    <row r="73" spans="1:7" ht="11.25" customHeight="1">
      <c r="B73" s="7"/>
      <c r="C73" s="45"/>
      <c r="D73" s="45"/>
      <c r="E73" s="45"/>
      <c r="F73" s="45"/>
      <c r="G73" s="46"/>
    </row>
    <row r="74" spans="1:7" ht="11.25" customHeight="1">
      <c r="B74" s="47" t="s">
        <v>104</v>
      </c>
      <c r="C74" s="1"/>
      <c r="D74" s="1"/>
      <c r="E74" s="1"/>
      <c r="F74" s="1"/>
      <c r="G74" s="46"/>
    </row>
    <row r="75" spans="1:7" ht="11.25" customHeight="1">
      <c r="B75" s="48" t="s">
        <v>82</v>
      </c>
      <c r="C75" s="49"/>
      <c r="D75" s="49"/>
      <c r="E75" s="49"/>
      <c r="F75" s="49"/>
      <c r="G75" s="50"/>
    </row>
    <row r="76" spans="1:7" ht="11.25" customHeight="1">
      <c r="B76" s="51" t="s">
        <v>83</v>
      </c>
      <c r="C76" s="1"/>
      <c r="D76" s="1"/>
      <c r="E76" s="1"/>
      <c r="F76" s="17"/>
      <c r="G76" s="52"/>
    </row>
    <row r="77" spans="1:7" ht="11.25" customHeight="1">
      <c r="B77" s="51" t="s">
        <v>84</v>
      </c>
      <c r="C77" s="1"/>
      <c r="D77" s="1"/>
      <c r="E77" s="1"/>
      <c r="F77" s="1"/>
      <c r="G77" s="52"/>
    </row>
    <row r="78" spans="1:7" ht="11.25" customHeight="1">
      <c r="B78" s="51" t="s">
        <v>85</v>
      </c>
      <c r="C78" s="1"/>
      <c r="D78" s="1"/>
      <c r="E78" s="1"/>
      <c r="F78" s="1"/>
      <c r="G78" s="52"/>
    </row>
    <row r="79" spans="1:7" ht="11.25" customHeight="1">
      <c r="B79" s="51" t="s">
        <v>86</v>
      </c>
      <c r="C79" s="1"/>
      <c r="D79" s="1"/>
      <c r="E79" s="1"/>
      <c r="F79" s="1"/>
      <c r="G79" s="52"/>
    </row>
    <row r="80" spans="1:7" ht="11.25" customHeight="1">
      <c r="B80" s="53" t="s">
        <v>87</v>
      </c>
      <c r="C80" s="54"/>
      <c r="D80" s="54"/>
      <c r="E80" s="54"/>
      <c r="F80" s="54"/>
      <c r="G80" s="55"/>
    </row>
    <row r="81" spans="2:7" ht="11.25" customHeight="1">
      <c r="B81" s="7"/>
      <c r="C81" s="1"/>
      <c r="D81" s="1"/>
      <c r="E81" s="1"/>
      <c r="F81" s="1"/>
      <c r="G81" s="46"/>
    </row>
    <row r="82" spans="2:7" ht="11.25" customHeight="1">
      <c r="B82" s="88" t="s">
        <v>88</v>
      </c>
      <c r="C82" s="88"/>
      <c r="D82" s="56"/>
      <c r="E82" s="1"/>
      <c r="F82" s="1"/>
      <c r="G82" s="46"/>
    </row>
    <row r="83" spans="2:7" ht="11.25" customHeight="1">
      <c r="B83" s="57" t="s">
        <v>75</v>
      </c>
      <c r="C83" s="57" t="s">
        <v>89</v>
      </c>
      <c r="D83" s="58" t="s">
        <v>90</v>
      </c>
      <c r="E83" s="1"/>
      <c r="F83" s="1"/>
      <c r="G83" s="46"/>
    </row>
    <row r="84" spans="2:7" ht="11.25" customHeight="1">
      <c r="B84" s="59" t="s">
        <v>91</v>
      </c>
      <c r="C84" s="60">
        <f>+G29</f>
        <v>1350000</v>
      </c>
      <c r="D84" s="61">
        <f>(C84/C90)</f>
        <v>0.38511735381587109</v>
      </c>
      <c r="E84" s="1"/>
      <c r="F84" s="1"/>
      <c r="G84" s="46"/>
    </row>
    <row r="85" spans="2:7" ht="11.25" customHeight="1">
      <c r="B85" s="59" t="s">
        <v>92</v>
      </c>
      <c r="C85" s="62">
        <f>+G37</f>
        <v>275000</v>
      </c>
      <c r="D85" s="61">
        <f>+C85/C90</f>
        <v>7.8449831332862638E-2</v>
      </c>
      <c r="E85" s="1"/>
      <c r="F85" s="1"/>
      <c r="G85" s="46"/>
    </row>
    <row r="86" spans="2:7" ht="11.25" customHeight="1">
      <c r="B86" s="59" t="s">
        <v>93</v>
      </c>
      <c r="C86" s="60">
        <f>+G44</f>
        <v>210000</v>
      </c>
      <c r="D86" s="61">
        <f>(C86/C90)</f>
        <v>5.9907143926913285E-2</v>
      </c>
      <c r="E86" s="1"/>
      <c r="F86" s="1"/>
      <c r="G86" s="46"/>
    </row>
    <row r="87" spans="2:7" ht="11.25" customHeight="1">
      <c r="B87" s="59" t="s">
        <v>55</v>
      </c>
      <c r="C87" s="60">
        <f>+G60</f>
        <v>1503500</v>
      </c>
      <c r="D87" s="61">
        <f>(C87/C90)</f>
        <v>0.42890662330530532</v>
      </c>
      <c r="E87" s="1"/>
      <c r="F87" s="1"/>
      <c r="G87" s="46"/>
    </row>
    <row r="88" spans="2:7" ht="11.25" customHeight="1">
      <c r="B88" s="59" t="s">
        <v>94</v>
      </c>
      <c r="C88" s="63">
        <f>+G65</f>
        <v>0</v>
      </c>
      <c r="D88" s="61">
        <f>(C88/C90)</f>
        <v>0</v>
      </c>
      <c r="E88" s="45"/>
      <c r="F88" s="45"/>
      <c r="G88" s="46"/>
    </row>
    <row r="89" spans="2:7" ht="11.25" customHeight="1">
      <c r="B89" s="59" t="s">
        <v>95</v>
      </c>
      <c r="C89" s="63">
        <f>+G68</f>
        <v>166925</v>
      </c>
      <c r="D89" s="61">
        <f>(C89/C90)</f>
        <v>4.7619047619047616E-2</v>
      </c>
      <c r="E89" s="45"/>
      <c r="F89" s="45"/>
      <c r="G89" s="46"/>
    </row>
    <row r="90" spans="2:7" ht="11.25" customHeight="1">
      <c r="B90" s="57" t="s">
        <v>96</v>
      </c>
      <c r="C90" s="64">
        <f>SUM(C84:C89)</f>
        <v>3505425</v>
      </c>
      <c r="D90" s="65">
        <f>SUM(D84:D89)</f>
        <v>1</v>
      </c>
      <c r="E90" s="45"/>
      <c r="F90" s="45"/>
      <c r="G90" s="46"/>
    </row>
    <row r="91" spans="2:7" ht="11.25" customHeight="1">
      <c r="B91" s="7"/>
      <c r="C91" s="45"/>
      <c r="D91" s="45"/>
      <c r="E91" s="45"/>
      <c r="F91" s="45"/>
      <c r="G91" s="46"/>
    </row>
    <row r="92" spans="2:7" ht="11.25" customHeight="1">
      <c r="B92" s="7"/>
      <c r="C92" s="45"/>
      <c r="D92" s="45"/>
      <c r="E92" s="45"/>
      <c r="F92" s="45"/>
      <c r="G92" s="46"/>
    </row>
    <row r="93" spans="2:7" ht="11.25" customHeight="1">
      <c r="B93" s="66"/>
      <c r="C93" s="67" t="s">
        <v>101</v>
      </c>
      <c r="D93" s="66"/>
      <c r="E93" s="66"/>
      <c r="F93" s="45"/>
      <c r="G93" s="46"/>
    </row>
    <row r="94" spans="2:7" ht="11.25" customHeight="1">
      <c r="B94" s="57" t="s">
        <v>97</v>
      </c>
      <c r="C94" s="73">
        <v>3500</v>
      </c>
      <c r="D94" s="73">
        <v>3700</v>
      </c>
      <c r="E94" s="73">
        <v>3900</v>
      </c>
      <c r="F94" s="45"/>
      <c r="G94" s="46"/>
    </row>
    <row r="95" spans="2:7" ht="11.25" customHeight="1">
      <c r="B95" s="57" t="s">
        <v>98</v>
      </c>
      <c r="C95" s="64">
        <f>(G69/C94)</f>
        <v>1001.55</v>
      </c>
      <c r="D95" s="64">
        <f>(G69/D94)</f>
        <v>947.41216216216219</v>
      </c>
      <c r="E95" s="64">
        <f>(G69/E94)</f>
        <v>898.82692307692309</v>
      </c>
      <c r="F95" s="45"/>
      <c r="G95" s="46"/>
    </row>
    <row r="96" spans="2:7" ht="11.25" customHeight="1">
      <c r="B96" s="68" t="s">
        <v>99</v>
      </c>
      <c r="C96" s="1"/>
      <c r="D96" s="1"/>
      <c r="E96" s="1"/>
      <c r="F96" s="1"/>
      <c r="G96" s="1"/>
    </row>
  </sheetData>
  <mergeCells count="8">
    <mergeCell ref="E15:F15"/>
    <mergeCell ref="B17:G17"/>
    <mergeCell ref="B82:C82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45" scale="76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GRANADO</vt:lpstr>
      <vt:lpstr>'POROTO GRANADO'!Área_de_impresión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2023-03-01T17:37:59Z</cp:lastPrinted>
  <dcterms:created xsi:type="dcterms:W3CDTF">2020-11-27T12:49:26Z</dcterms:created>
  <dcterms:modified xsi:type="dcterms:W3CDTF">2023-03-01T17:38:00Z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