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POROTO SECO" sheetId="6" r:id="rId1"/>
  </sheets>
  <definedNames>
    <definedName name="_xlnm.Print_Area" localSheetId="0">'POROTO SECO'!$A$1:$G$98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6" l="1"/>
  <c r="G51" i="6"/>
  <c r="G52" i="6"/>
  <c r="G53" i="6"/>
  <c r="G54" i="6"/>
  <c r="G55" i="6"/>
  <c r="G56" i="6"/>
  <c r="G57" i="6"/>
  <c r="G58" i="6"/>
  <c r="G59" i="6"/>
  <c r="G49" i="6"/>
  <c r="G42" i="6"/>
  <c r="G43" i="6"/>
  <c r="G41" i="6"/>
  <c r="G36" i="6" l="1"/>
  <c r="G35" i="6"/>
  <c r="G34" i="6"/>
  <c r="G33" i="6"/>
  <c r="G28" i="6"/>
  <c r="G27" i="6"/>
  <c r="G26" i="6"/>
  <c r="G25" i="6"/>
  <c r="G24" i="6"/>
  <c r="G23" i="6"/>
  <c r="G22" i="6"/>
  <c r="G21" i="6"/>
  <c r="G12" i="6"/>
  <c r="G37" i="6" l="1"/>
  <c r="G29" i="6" l="1"/>
  <c r="C85" i="6" l="1"/>
  <c r="G70" i="6"/>
  <c r="G60" i="6" l="1"/>
  <c r="C87" i="6" s="1"/>
  <c r="G44" i="6"/>
  <c r="C84" i="6"/>
  <c r="C88" i="6"/>
  <c r="C86" i="6" l="1"/>
  <c r="G67" i="6"/>
  <c r="G68" i="6" s="1"/>
  <c r="C89" i="6" s="1"/>
  <c r="G69" i="6" l="1"/>
  <c r="E95" i="6" s="1"/>
  <c r="C90" i="6"/>
  <c r="D85" i="6" s="1"/>
  <c r="G71" i="6" l="1"/>
  <c r="C95" i="6"/>
  <c r="D95" i="6"/>
  <c r="D87" i="6"/>
  <c r="D86" i="6"/>
  <c r="D88" i="6"/>
  <c r="D84" i="6"/>
  <c r="D89" i="6"/>
  <c r="D90" i="6" l="1"/>
</calcChain>
</file>

<file path=xl/sharedStrings.xml><?xml version="1.0" encoding="utf-8"?>
<sst xmlns="http://schemas.openxmlformats.org/spreadsheetml/2006/main" count="162" uniqueCount="105">
  <si>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</si>
  <si>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</si>
  <si>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</si>
  <si>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</si>
  <si>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</si>
  <si>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</si>
  <si>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</si>
  <si>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</si>
  <si>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</si>
  <si>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</si>
  <si>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</si>
  <si>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</si>
  <si>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</si>
  <si>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</si>
  <si>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</si>
  <si>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</si>
  <si>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</si>
  <si>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</si>
  <si>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</si>
  <si>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</si>
  <si>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</si>
  <si>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</si>
  <si>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</si>
  <si>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</si>
  <si>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</si>
  <si>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</si>
  <si>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</si>
  <si>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</si>
  <si>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</si>
  <si>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</si>
  <si>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</si>
  <si>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</si>
  <si>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</si>
  <si>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</si>
  <si>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</si>
  <si>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</si>
  <si>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</si>
  <si>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</si>
  <si>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</si>
  <si>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</si>
  <si>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</si>
  <si>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</si>
  <si>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</si>
  <si>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</si>
  <si>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</si>
  <si>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</si>
  <si>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</si>
  <si>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</si>
  <si>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</si>
  <si>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</si>
  <si>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</si>
  <si>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</si>
  <si>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</si>
  <si>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</si>
  <si>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</si>
  <si>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</si>
  <si>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</si>
  <si>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</si>
  <si>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>BIO BIO</t>
  </si>
  <si>
    <t>LOS ANGELES</t>
  </si>
  <si>
    <t>Septiembre</t>
  </si>
  <si>
    <t>Octubre</t>
  </si>
  <si>
    <t>Cosecha</t>
  </si>
  <si>
    <t>Vibrocultivador</t>
  </si>
  <si>
    <t xml:space="preserve">SEMILLA </t>
  </si>
  <si>
    <t>Lt</t>
  </si>
  <si>
    <t>Mercado Local y Regional</t>
  </si>
  <si>
    <t>Enero</t>
  </si>
  <si>
    <t>HELADAS-SEQUÍA</t>
  </si>
  <si>
    <t xml:space="preserve">Aplicación herbicida </t>
  </si>
  <si>
    <t>Riego</t>
  </si>
  <si>
    <t>Siembra manual</t>
  </si>
  <si>
    <t>Noviembre</t>
  </si>
  <si>
    <t>Surqueadura</t>
  </si>
  <si>
    <t>Diciembre</t>
  </si>
  <si>
    <t>Aporca</t>
  </si>
  <si>
    <t>Surquedura</t>
  </si>
  <si>
    <t>Agosto</t>
  </si>
  <si>
    <t>Rastra</t>
  </si>
  <si>
    <t>HERBICIDAS</t>
  </si>
  <si>
    <t>Rango</t>
  </si>
  <si>
    <t>FUNGICIDA</t>
  </si>
  <si>
    <t xml:space="preserve">Anagran plus </t>
  </si>
  <si>
    <t>Kg</t>
  </si>
  <si>
    <t>Poroto</t>
  </si>
  <si>
    <t>FERTILIZANTE</t>
  </si>
  <si>
    <t>Super Fosfato Triple</t>
  </si>
  <si>
    <t>Sacos</t>
  </si>
  <si>
    <t xml:space="preserve">Un </t>
  </si>
  <si>
    <t>POROTO SECO</t>
  </si>
  <si>
    <t>Marzo</t>
  </si>
  <si>
    <t>Noviembre- Febrero</t>
  </si>
  <si>
    <t xml:space="preserve">Aplicación fertilizante </t>
  </si>
  <si>
    <t>Flex</t>
  </si>
  <si>
    <t>Salitre potásico</t>
  </si>
  <si>
    <t>RENDIMIENTO (KG/Há.)</t>
  </si>
  <si>
    <t>PRECIO ESPERADO ($/kg)</t>
  </si>
  <si>
    <t>Rendimiento (kg/hà)</t>
  </si>
  <si>
    <t>los angeles, negrete</t>
  </si>
  <si>
    <t>Costo unitario ($/ha) (*)</t>
  </si>
  <si>
    <t>ESCENARIOS COSTO UNITARIO  ($/kg)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</si>
  <si>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</si>
  <si>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</si>
  <si>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</si>
  <si>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TORTOLA/BLANCO 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</si>
</sst>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$&quot;\ #,##0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06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 wrapText="1"/>
    </xf>
    <xf numFmtId="17" fontId="7" fillId="10" borderId="2" xfId="0" applyNumberFormat="1" applyFont="1" applyFill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/>
    </xf>
    <xf numFmtId="3" fontId="7" fillId="10" borderId="2" xfId="0" applyNumberFormat="1" applyFont="1" applyFill="1" applyBorder="1" applyAlignment="1">
      <alignment horizontal="right" vertical="center"/>
    </xf>
    <xf numFmtId="17" fontId="7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2" xfId="0" applyFont="1" applyFill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3" fontId="9" fillId="0" borderId="2" xfId="1" applyNumberFormat="1" applyFont="1" applyBorder="1" applyAlignment="1">
      <alignment horizontal="right" vertical="center"/>
    </xf>
    <xf numFmtId="0" fontId="10" fillId="0" borderId="2" xfId="0" applyFont="1" applyBorder="1"/>
    <xf numFmtId="166" fontId="7" fillId="0" borderId="2" xfId="0" applyNumberFormat="1" applyFont="1" applyBorder="1" applyAlignment="1">
      <alignment horizontal="center"/>
    </xf>
    <xf numFmtId="166" fontId="9" fillId="10" borderId="2" xfId="0" applyNumberFormat="1" applyFont="1" applyFill="1" applyBorder="1" applyAlignment="1">
      <alignment horizontal="right" vertical="center"/>
    </xf>
    <xf numFmtId="0" fontId="9" fillId="0" borderId="2" xfId="0" applyFont="1" applyBorder="1"/>
    <xf numFmtId="3" fontId="7" fillId="0" borderId="2" xfId="0" applyNumberFormat="1" applyFont="1" applyBorder="1" applyAlignment="1">
      <alignment horizontal="center"/>
    </xf>
    <xf numFmtId="3" fontId="9" fillId="10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3" fontId="11" fillId="8" borderId="2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7" fillId="0" borderId="2" xfId="0" applyFont="1" applyBorder="1" applyAlignment="1">
      <alignment horizontal="center" wrapText="1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914400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91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6"/>
  <sheetViews>
    <sheetView tabSelected="1" workbookViewId="0">
      <selection sqref="A1:G98"/>
    </sheetView>
  </sheetViews>
  <sheetFormatPr baseColWidth="10" defaultColWidth="10.85546875" defaultRowHeight="11.25" customHeight="1"/>
  <cols>
    <col min="1" max="1" width="4.42578125" style="10" customWidth="1"/>
    <col min="2" max="2" width="22" style="10" customWidth="1"/>
    <col min="3" max="3" width="20.140625" style="10" customWidth="1"/>
    <col min="4" max="4" width="9.42578125" style="10" customWidth="1"/>
    <col min="5" max="5" width="14.42578125" style="10" customWidth="1"/>
    <col min="6" max="6" width="14" style="10" customWidth="1"/>
    <col min="7" max="7" width="18.85546875" style="10" customWidth="1"/>
    <col min="8" max="243" width="10.85546875" style="10" customWidth="1"/>
    <col min="244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83" t="s">
        <v>0</v>
      </c>
      <c r="C9" s="12" t="s">
        <v>89</v>
      </c>
      <c r="D9" s="9"/>
      <c r="E9" s="99" t="s">
        <v>95</v>
      </c>
      <c r="F9" s="100"/>
      <c r="G9" s="13">
        <v>2200</v>
      </c>
    </row>
    <row r="10" spans="1:7" ht="12.75">
      <c r="A10" s="9"/>
      <c r="B10" s="5" t="s">
        <v>1</v>
      </c>
      <c r="C10" s="87" t="s">
        <v>104</v>
      </c>
      <c r="D10" s="9"/>
      <c r="E10" s="101" t="s">
        <v>2</v>
      </c>
      <c r="F10" s="102"/>
      <c r="G10" s="15">
        <v>44986</v>
      </c>
    </row>
    <row r="11" spans="1:7" ht="12.75">
      <c r="A11" s="9"/>
      <c r="B11" s="5" t="s">
        <v>3</v>
      </c>
      <c r="C11" s="16" t="s">
        <v>57</v>
      </c>
      <c r="D11" s="9"/>
      <c r="E11" s="101" t="s">
        <v>96</v>
      </c>
      <c r="F11" s="102"/>
      <c r="G11" s="17">
        <v>2000</v>
      </c>
    </row>
    <row r="12" spans="1:7" ht="11.25" customHeight="1">
      <c r="A12" s="9"/>
      <c r="B12" s="5" t="s">
        <v>4</v>
      </c>
      <c r="C12" s="16" t="s">
        <v>58</v>
      </c>
      <c r="D12" s="9"/>
      <c r="E12" s="6" t="s">
        <v>5</v>
      </c>
      <c r="F12" s="7"/>
      <c r="G12" s="17">
        <f>G9*G11</f>
        <v>4400000</v>
      </c>
    </row>
    <row r="13" spans="1:7" ht="12.75">
      <c r="A13" s="9"/>
      <c r="B13" s="5" t="s">
        <v>6</v>
      </c>
      <c r="C13" s="16" t="s">
        <v>59</v>
      </c>
      <c r="D13" s="9"/>
      <c r="E13" s="101" t="s">
        <v>7</v>
      </c>
      <c r="F13" s="102"/>
      <c r="G13" s="14" t="s">
        <v>66</v>
      </c>
    </row>
    <row r="14" spans="1:7" ht="13.5" customHeight="1">
      <c r="A14" s="9"/>
      <c r="B14" s="5" t="s">
        <v>8</v>
      </c>
      <c r="C14" s="16" t="s">
        <v>98</v>
      </c>
      <c r="D14" s="9"/>
      <c r="E14" s="101" t="s">
        <v>9</v>
      </c>
      <c r="F14" s="102"/>
      <c r="G14" s="15">
        <v>44986</v>
      </c>
    </row>
    <row r="15" spans="1:7" ht="12.75">
      <c r="A15" s="9"/>
      <c r="B15" s="5" t="s">
        <v>10</v>
      </c>
      <c r="C15" s="18">
        <v>44927</v>
      </c>
      <c r="D15" s="9"/>
      <c r="E15" s="103" t="s">
        <v>11</v>
      </c>
      <c r="F15" s="104"/>
      <c r="G15" s="12" t="s">
        <v>68</v>
      </c>
    </row>
    <row r="16" spans="1:7" ht="12" customHeight="1">
      <c r="A16" s="9"/>
      <c r="B16" s="19"/>
      <c r="C16" s="20"/>
      <c r="D16" s="9"/>
      <c r="E16" s="9"/>
      <c r="F16" s="9"/>
      <c r="G16" s="21"/>
    </row>
    <row r="17" spans="1:7" ht="12" customHeight="1">
      <c r="A17" s="9"/>
      <c r="B17" s="97" t="s">
        <v>12</v>
      </c>
      <c r="C17" s="98"/>
      <c r="D17" s="98"/>
      <c r="E17" s="98"/>
      <c r="F17" s="98"/>
      <c r="G17" s="98"/>
    </row>
    <row r="18" spans="1:7" ht="12" customHeight="1">
      <c r="A18" s="9"/>
      <c r="B18" s="9"/>
      <c r="C18" s="22"/>
      <c r="D18" s="22"/>
      <c r="E18" s="22"/>
      <c r="F18" s="9"/>
      <c r="G18" s="9"/>
    </row>
    <row r="19" spans="1:7" ht="12" customHeight="1">
      <c r="A19" s="9"/>
      <c r="B19" s="23" t="s">
        <v>13</v>
      </c>
      <c r="C19" s="24"/>
      <c r="D19" s="24"/>
      <c r="E19" s="24"/>
      <c r="F19" s="24"/>
      <c r="G19" s="24"/>
    </row>
    <row r="20" spans="1:7" ht="24" customHeight="1">
      <c r="A20" s="9"/>
      <c r="B20" s="84" t="s">
        <v>14</v>
      </c>
      <c r="C20" s="84" t="s">
        <v>15</v>
      </c>
      <c r="D20" s="84" t="s">
        <v>16</v>
      </c>
      <c r="E20" s="84" t="s">
        <v>17</v>
      </c>
      <c r="F20" s="84" t="s">
        <v>18</v>
      </c>
      <c r="G20" s="84" t="s">
        <v>19</v>
      </c>
    </row>
    <row r="21" spans="1:7" ht="12.75">
      <c r="A21" s="9"/>
      <c r="B21" s="25" t="s">
        <v>69</v>
      </c>
      <c r="C21" s="26" t="s">
        <v>20</v>
      </c>
      <c r="D21" s="27">
        <v>1</v>
      </c>
      <c r="E21" s="27" t="s">
        <v>60</v>
      </c>
      <c r="F21" s="88">
        <v>25000</v>
      </c>
      <c r="G21" s="28">
        <f t="shared" ref="G21:G27" si="0">D21*F21</f>
        <v>25000</v>
      </c>
    </row>
    <row r="22" spans="1:7" ht="12.75">
      <c r="A22" s="9"/>
      <c r="B22" s="29" t="s">
        <v>70</v>
      </c>
      <c r="C22" s="26" t="s">
        <v>20</v>
      </c>
      <c r="D22" s="27">
        <v>10</v>
      </c>
      <c r="E22" s="27" t="s">
        <v>91</v>
      </c>
      <c r="F22" s="88">
        <v>25000</v>
      </c>
      <c r="G22" s="28">
        <f t="shared" si="0"/>
        <v>250000</v>
      </c>
    </row>
    <row r="23" spans="1:7" ht="12.75" customHeight="1">
      <c r="A23" s="9"/>
      <c r="B23" s="30" t="s">
        <v>71</v>
      </c>
      <c r="C23" s="26" t="s">
        <v>20</v>
      </c>
      <c r="D23" s="27">
        <v>8</v>
      </c>
      <c r="E23" s="27" t="s">
        <v>72</v>
      </c>
      <c r="F23" s="88">
        <v>25000</v>
      </c>
      <c r="G23" s="28">
        <f t="shared" si="0"/>
        <v>200000</v>
      </c>
    </row>
    <row r="24" spans="1:7" ht="12.75">
      <c r="A24" s="9"/>
      <c r="B24" s="30" t="s">
        <v>69</v>
      </c>
      <c r="C24" s="26" t="s">
        <v>20</v>
      </c>
      <c r="D24" s="31">
        <v>1</v>
      </c>
      <c r="E24" s="27" t="s">
        <v>72</v>
      </c>
      <c r="F24" s="88">
        <v>25000</v>
      </c>
      <c r="G24" s="28">
        <f t="shared" si="0"/>
        <v>25000</v>
      </c>
    </row>
    <row r="25" spans="1:7" ht="12.75" customHeight="1">
      <c r="A25" s="9"/>
      <c r="B25" s="30" t="s">
        <v>92</v>
      </c>
      <c r="C25" s="26" t="s">
        <v>20</v>
      </c>
      <c r="D25" s="31">
        <v>1</v>
      </c>
      <c r="E25" s="27" t="s">
        <v>74</v>
      </c>
      <c r="F25" s="88">
        <v>25000</v>
      </c>
      <c r="G25" s="28">
        <f t="shared" si="0"/>
        <v>25000</v>
      </c>
    </row>
    <row r="26" spans="1:7" ht="12.75" customHeight="1">
      <c r="A26" s="9"/>
      <c r="B26" s="30" t="s">
        <v>73</v>
      </c>
      <c r="C26" s="26" t="s">
        <v>20</v>
      </c>
      <c r="D26" s="31">
        <v>2</v>
      </c>
      <c r="E26" s="27" t="s">
        <v>74</v>
      </c>
      <c r="F26" s="88">
        <v>25000</v>
      </c>
      <c r="G26" s="28">
        <f t="shared" si="0"/>
        <v>50000</v>
      </c>
    </row>
    <row r="27" spans="1:7" ht="12" customHeight="1">
      <c r="A27" s="9"/>
      <c r="B27" s="30" t="s">
        <v>75</v>
      </c>
      <c r="C27" s="26" t="s">
        <v>20</v>
      </c>
      <c r="D27" s="31">
        <v>2</v>
      </c>
      <c r="E27" s="27" t="s">
        <v>67</v>
      </c>
      <c r="F27" s="88">
        <v>25000</v>
      </c>
      <c r="G27" s="28">
        <f t="shared" si="0"/>
        <v>50000</v>
      </c>
    </row>
    <row r="28" spans="1:7" ht="12" customHeight="1">
      <c r="A28" s="9"/>
      <c r="B28" s="30" t="s">
        <v>62</v>
      </c>
      <c r="C28" s="32" t="s">
        <v>20</v>
      </c>
      <c r="D28" s="31">
        <v>25</v>
      </c>
      <c r="E28" s="31" t="s">
        <v>90</v>
      </c>
      <c r="F28" s="88">
        <v>25000</v>
      </c>
      <c r="G28" s="28">
        <f>D28*F28</f>
        <v>625000</v>
      </c>
    </row>
    <row r="29" spans="1:7" ht="12" customHeight="1">
      <c r="A29" s="9"/>
      <c r="B29" s="1" t="s">
        <v>21</v>
      </c>
      <c r="C29" s="2"/>
      <c r="D29" s="2"/>
      <c r="E29" s="2"/>
      <c r="F29" s="3"/>
      <c r="G29" s="4">
        <f>SUM(G21:G28)</f>
        <v>1250000</v>
      </c>
    </row>
    <row r="30" spans="1:7" ht="9" customHeight="1">
      <c r="A30" s="9"/>
      <c r="B30" s="9"/>
      <c r="C30" s="9"/>
      <c r="D30" s="9"/>
      <c r="E30" s="9"/>
      <c r="F30" s="33"/>
      <c r="G30" s="33"/>
    </row>
    <row r="31" spans="1:7" ht="12.75" customHeight="1">
      <c r="A31" s="9"/>
      <c r="B31" s="23" t="s">
        <v>22</v>
      </c>
      <c r="C31" s="34"/>
      <c r="D31" s="34"/>
      <c r="E31" s="34"/>
      <c r="F31" s="24"/>
      <c r="G31" s="24"/>
    </row>
    <row r="32" spans="1:7" ht="12.75" customHeight="1">
      <c r="A32" s="9"/>
      <c r="B32" s="85" t="s">
        <v>14</v>
      </c>
      <c r="C32" s="84" t="s">
        <v>15</v>
      </c>
      <c r="D32" s="84" t="s">
        <v>16</v>
      </c>
      <c r="E32" s="85" t="s">
        <v>17</v>
      </c>
      <c r="F32" s="84" t="s">
        <v>18</v>
      </c>
      <c r="G32" s="85" t="s">
        <v>19</v>
      </c>
    </row>
    <row r="33" spans="1:7" ht="12.75" customHeight="1">
      <c r="A33" s="9"/>
      <c r="B33" s="35" t="s">
        <v>71</v>
      </c>
      <c r="C33" s="32" t="s">
        <v>56</v>
      </c>
      <c r="D33" s="31">
        <v>1.5</v>
      </c>
      <c r="E33" s="31" t="s">
        <v>72</v>
      </c>
      <c r="F33" s="88">
        <v>25000</v>
      </c>
      <c r="G33" s="28">
        <f>D33*F33</f>
        <v>37500</v>
      </c>
    </row>
    <row r="34" spans="1:7" ht="12.75" customHeight="1">
      <c r="A34" s="9"/>
      <c r="B34" s="35" t="s">
        <v>76</v>
      </c>
      <c r="C34" s="32" t="s">
        <v>56</v>
      </c>
      <c r="D34" s="31">
        <v>2</v>
      </c>
      <c r="E34" s="31" t="s">
        <v>74</v>
      </c>
      <c r="F34" s="88">
        <v>25000</v>
      </c>
      <c r="G34" s="28">
        <f t="shared" ref="G34:G36" si="1">D34*F34</f>
        <v>50000</v>
      </c>
    </row>
    <row r="35" spans="1:7" ht="12.75" customHeight="1">
      <c r="A35" s="9"/>
      <c r="B35" s="35" t="s">
        <v>75</v>
      </c>
      <c r="C35" s="32" t="s">
        <v>56</v>
      </c>
      <c r="D35" s="31">
        <v>2</v>
      </c>
      <c r="E35" s="31" t="s">
        <v>67</v>
      </c>
      <c r="F35" s="88">
        <v>25000</v>
      </c>
      <c r="G35" s="28">
        <f t="shared" si="1"/>
        <v>50000</v>
      </c>
    </row>
    <row r="36" spans="1:7" ht="12.75" customHeight="1">
      <c r="A36" s="9"/>
      <c r="B36" s="35" t="s">
        <v>62</v>
      </c>
      <c r="C36" s="32" t="s">
        <v>56</v>
      </c>
      <c r="D36" s="31">
        <v>2</v>
      </c>
      <c r="E36" s="31" t="s">
        <v>90</v>
      </c>
      <c r="F36" s="88">
        <v>25000</v>
      </c>
      <c r="G36" s="28">
        <f t="shared" si="1"/>
        <v>50000</v>
      </c>
    </row>
    <row r="37" spans="1:7" ht="12.75">
      <c r="A37" s="9"/>
      <c r="B37" s="1" t="s">
        <v>23</v>
      </c>
      <c r="C37" s="2"/>
      <c r="D37" s="2"/>
      <c r="E37" s="2"/>
      <c r="F37" s="3"/>
      <c r="G37" s="4">
        <f>SUM(G33:G36)</f>
        <v>187500</v>
      </c>
    </row>
    <row r="38" spans="1:7" ht="9.75" customHeight="1">
      <c r="A38" s="9"/>
      <c r="B38" s="9"/>
      <c r="C38" s="9"/>
      <c r="D38" s="9"/>
      <c r="E38" s="9"/>
      <c r="F38" s="33"/>
      <c r="G38" s="33"/>
    </row>
    <row r="39" spans="1:7" ht="12.75" customHeight="1">
      <c r="A39" s="9"/>
      <c r="B39" s="23" t="s">
        <v>24</v>
      </c>
      <c r="C39" s="34"/>
      <c r="D39" s="34"/>
      <c r="E39" s="34"/>
      <c r="F39" s="24"/>
      <c r="G39" s="24"/>
    </row>
    <row r="40" spans="1:7" ht="12.75" customHeight="1">
      <c r="A40" s="9"/>
      <c r="B40" s="85" t="s">
        <v>14</v>
      </c>
      <c r="C40" s="85" t="s">
        <v>15</v>
      </c>
      <c r="D40" s="85" t="s">
        <v>16</v>
      </c>
      <c r="E40" s="85" t="s">
        <v>17</v>
      </c>
      <c r="F40" s="84" t="s">
        <v>18</v>
      </c>
      <c r="G40" s="85" t="s">
        <v>19</v>
      </c>
    </row>
    <row r="41" spans="1:7" ht="12.75" customHeight="1">
      <c r="A41" s="9"/>
      <c r="B41" s="36" t="s">
        <v>25</v>
      </c>
      <c r="C41" s="37" t="s">
        <v>101</v>
      </c>
      <c r="D41" s="38">
        <v>2</v>
      </c>
      <c r="E41" s="38" t="s">
        <v>77</v>
      </c>
      <c r="F41" s="90">
        <v>50000</v>
      </c>
      <c r="G41" s="39">
        <f>D41*F41</f>
        <v>100000</v>
      </c>
    </row>
    <row r="42" spans="1:7" ht="12.75">
      <c r="A42" s="9"/>
      <c r="B42" s="36" t="s">
        <v>78</v>
      </c>
      <c r="C42" s="37" t="s">
        <v>101</v>
      </c>
      <c r="D42" s="38">
        <v>2</v>
      </c>
      <c r="E42" s="38" t="s">
        <v>60</v>
      </c>
      <c r="F42" s="90">
        <v>30000</v>
      </c>
      <c r="G42" s="39">
        <f t="shared" ref="G42:G43" si="2">D42*F42</f>
        <v>60000</v>
      </c>
    </row>
    <row r="43" spans="1:7" ht="12.75" customHeight="1">
      <c r="A43" s="9"/>
      <c r="B43" s="36" t="s">
        <v>63</v>
      </c>
      <c r="C43" s="37" t="s">
        <v>101</v>
      </c>
      <c r="D43" s="38">
        <v>2</v>
      </c>
      <c r="E43" s="38" t="s">
        <v>60</v>
      </c>
      <c r="F43" s="90">
        <v>25000</v>
      </c>
      <c r="G43" s="39">
        <f t="shared" si="2"/>
        <v>50000</v>
      </c>
    </row>
    <row r="44" spans="1:7" ht="13.5" customHeight="1">
      <c r="A44" s="9"/>
      <c r="B44" s="1" t="s">
        <v>26</v>
      </c>
      <c r="C44" s="2"/>
      <c r="D44" s="2"/>
      <c r="E44" s="2"/>
      <c r="F44" s="3"/>
      <c r="G44" s="4">
        <f>SUM(G41:G43)</f>
        <v>210000</v>
      </c>
    </row>
    <row r="45" spans="1:7" ht="12" customHeight="1">
      <c r="A45" s="9"/>
      <c r="B45" s="9"/>
      <c r="C45" s="9"/>
      <c r="D45" s="9"/>
      <c r="E45" s="9"/>
      <c r="F45" s="33"/>
      <c r="G45" s="33"/>
    </row>
    <row r="46" spans="1:7" ht="12" customHeight="1">
      <c r="A46" s="9"/>
      <c r="B46" s="23" t="s">
        <v>27</v>
      </c>
      <c r="C46" s="34"/>
      <c r="D46" s="34"/>
      <c r="E46" s="34"/>
      <c r="F46" s="24"/>
      <c r="G46" s="24"/>
    </row>
    <row r="47" spans="1:7" ht="24" customHeight="1">
      <c r="A47" s="9"/>
      <c r="B47" s="84" t="s">
        <v>28</v>
      </c>
      <c r="C47" s="84" t="s">
        <v>29</v>
      </c>
      <c r="D47" s="84" t="s">
        <v>30</v>
      </c>
      <c r="E47" s="84" t="s">
        <v>17</v>
      </c>
      <c r="F47" s="84" t="s">
        <v>18</v>
      </c>
      <c r="G47" s="84" t="s">
        <v>19</v>
      </c>
    </row>
    <row r="48" spans="1:7" ht="12.75">
      <c r="A48" s="9"/>
      <c r="B48" s="40" t="s">
        <v>79</v>
      </c>
      <c r="C48" s="26"/>
      <c r="D48" s="89"/>
      <c r="E48" s="38"/>
      <c r="F48" s="41"/>
      <c r="G48" s="42"/>
    </row>
    <row r="49" spans="1:7" ht="13.5" customHeight="1">
      <c r="A49" s="9"/>
      <c r="B49" s="43" t="s">
        <v>80</v>
      </c>
      <c r="C49" s="26" t="s">
        <v>65</v>
      </c>
      <c r="D49" s="31">
        <v>2</v>
      </c>
      <c r="E49" s="38" t="s">
        <v>60</v>
      </c>
      <c r="F49" s="44">
        <v>16000</v>
      </c>
      <c r="G49" s="45">
        <f>D49*F49</f>
        <v>32000</v>
      </c>
    </row>
    <row r="50" spans="1:7" ht="12" customHeight="1">
      <c r="A50" s="9"/>
      <c r="B50" s="43" t="s">
        <v>93</v>
      </c>
      <c r="C50" s="26" t="s">
        <v>65</v>
      </c>
      <c r="D50" s="31">
        <v>2</v>
      </c>
      <c r="E50" s="27" t="s">
        <v>72</v>
      </c>
      <c r="F50" s="44">
        <v>70000</v>
      </c>
      <c r="G50" s="45">
        <f t="shared" ref="G50:G59" si="3">D50*F50</f>
        <v>140000</v>
      </c>
    </row>
    <row r="51" spans="1:7" ht="12" customHeight="1">
      <c r="A51" s="9"/>
      <c r="B51" s="40" t="s">
        <v>81</v>
      </c>
      <c r="C51" s="26"/>
      <c r="D51" s="31"/>
      <c r="E51" s="38"/>
      <c r="F51" s="44"/>
      <c r="G51" s="45">
        <f t="shared" si="3"/>
        <v>0</v>
      </c>
    </row>
    <row r="52" spans="1:7" ht="12" customHeight="1">
      <c r="A52" s="9"/>
      <c r="B52" s="46" t="s">
        <v>82</v>
      </c>
      <c r="C52" s="47" t="s">
        <v>83</v>
      </c>
      <c r="D52" s="105">
        <v>1</v>
      </c>
      <c r="E52" s="38" t="s">
        <v>60</v>
      </c>
      <c r="F52" s="48">
        <v>12000</v>
      </c>
      <c r="G52" s="45">
        <f t="shared" si="3"/>
        <v>12000</v>
      </c>
    </row>
    <row r="53" spans="1:7" ht="12" customHeight="1">
      <c r="A53" s="9"/>
      <c r="B53" s="49" t="s">
        <v>64</v>
      </c>
      <c r="C53" s="47"/>
      <c r="D53" s="105"/>
      <c r="E53" s="38"/>
      <c r="F53" s="48"/>
      <c r="G53" s="45">
        <f t="shared" si="3"/>
        <v>0</v>
      </c>
    </row>
    <row r="54" spans="1:7" ht="12" customHeight="1">
      <c r="A54" s="9"/>
      <c r="B54" s="43" t="s">
        <v>84</v>
      </c>
      <c r="C54" s="26" t="s">
        <v>83</v>
      </c>
      <c r="D54" s="31">
        <v>120</v>
      </c>
      <c r="E54" s="38" t="s">
        <v>61</v>
      </c>
      <c r="F54" s="44">
        <v>8000</v>
      </c>
      <c r="G54" s="45">
        <f t="shared" si="3"/>
        <v>960000</v>
      </c>
    </row>
    <row r="55" spans="1:7" ht="12" customHeight="1">
      <c r="A55" s="9"/>
      <c r="B55" s="40" t="s">
        <v>85</v>
      </c>
      <c r="C55" s="26"/>
      <c r="D55" s="31"/>
      <c r="E55" s="38"/>
      <c r="F55" s="44"/>
      <c r="G55" s="45">
        <f t="shared" si="3"/>
        <v>0</v>
      </c>
    </row>
    <row r="56" spans="1:7" ht="12" customHeight="1">
      <c r="A56" s="9"/>
      <c r="B56" s="43" t="s">
        <v>86</v>
      </c>
      <c r="C56" s="26" t="s">
        <v>83</v>
      </c>
      <c r="D56" s="31">
        <v>120</v>
      </c>
      <c r="E56" s="38" t="s">
        <v>61</v>
      </c>
      <c r="F56" s="44">
        <v>900</v>
      </c>
      <c r="G56" s="45">
        <f t="shared" si="3"/>
        <v>108000</v>
      </c>
    </row>
    <row r="57" spans="1:7" ht="12.75" customHeight="1">
      <c r="A57" s="9"/>
      <c r="B57" s="43" t="s">
        <v>94</v>
      </c>
      <c r="C57" s="26" t="s">
        <v>83</v>
      </c>
      <c r="D57" s="31">
        <v>150</v>
      </c>
      <c r="E57" s="38" t="s">
        <v>61</v>
      </c>
      <c r="F57" s="44">
        <v>900</v>
      </c>
      <c r="G57" s="45">
        <f t="shared" si="3"/>
        <v>135000</v>
      </c>
    </row>
    <row r="58" spans="1:7" ht="12" customHeight="1">
      <c r="A58" s="9"/>
      <c r="B58" s="40" t="s">
        <v>32</v>
      </c>
      <c r="C58" s="26"/>
      <c r="D58" s="31"/>
      <c r="E58" s="27"/>
      <c r="F58" s="44"/>
      <c r="G58" s="45">
        <f t="shared" si="3"/>
        <v>0</v>
      </c>
    </row>
    <row r="59" spans="1:7" ht="12" customHeight="1">
      <c r="A59" s="9"/>
      <c r="B59" s="43" t="s">
        <v>87</v>
      </c>
      <c r="C59" s="26" t="s">
        <v>88</v>
      </c>
      <c r="D59" s="31">
        <v>90</v>
      </c>
      <c r="E59" s="27" t="s">
        <v>90</v>
      </c>
      <c r="F59" s="44">
        <v>250</v>
      </c>
      <c r="G59" s="45">
        <f t="shared" si="3"/>
        <v>22500</v>
      </c>
    </row>
    <row r="60" spans="1:7" ht="12" customHeight="1">
      <c r="A60" s="9"/>
      <c r="B60" s="1" t="s">
        <v>31</v>
      </c>
      <c r="C60" s="2"/>
      <c r="D60" s="2"/>
      <c r="E60" s="2"/>
      <c r="F60" s="3"/>
      <c r="G60" s="4">
        <f>SUM(G48:G59)</f>
        <v>1409500</v>
      </c>
    </row>
    <row r="61" spans="1:7" ht="12" customHeight="1">
      <c r="A61" s="9"/>
      <c r="B61" s="9"/>
      <c r="C61" s="9"/>
      <c r="D61" s="9"/>
      <c r="E61" s="50"/>
      <c r="F61" s="33"/>
      <c r="G61" s="33"/>
    </row>
    <row r="62" spans="1:7" ht="12" customHeight="1">
      <c r="A62" s="9"/>
      <c r="B62" s="23" t="s">
        <v>32</v>
      </c>
      <c r="C62" s="34"/>
      <c r="D62" s="34"/>
      <c r="E62" s="34"/>
      <c r="F62" s="24"/>
      <c r="G62" s="24"/>
    </row>
    <row r="63" spans="1:7" ht="25.5">
      <c r="A63" s="9"/>
      <c r="B63" s="85" t="s">
        <v>33</v>
      </c>
      <c r="C63" s="84" t="s">
        <v>29</v>
      </c>
      <c r="D63" s="84" t="s">
        <v>30</v>
      </c>
      <c r="E63" s="85" t="s">
        <v>17</v>
      </c>
      <c r="F63" s="84" t="s">
        <v>18</v>
      </c>
      <c r="G63" s="85" t="s">
        <v>19</v>
      </c>
    </row>
    <row r="64" spans="1:7" ht="12" customHeight="1">
      <c r="A64" s="9"/>
      <c r="B64" s="51"/>
      <c r="C64" s="32"/>
      <c r="D64" s="32">
        <v>0</v>
      </c>
      <c r="E64" s="32"/>
      <c r="F64" s="52">
        <v>0</v>
      </c>
      <c r="G64" s="52">
        <v>0</v>
      </c>
    </row>
    <row r="65" spans="1:7" ht="12" customHeight="1">
      <c r="A65" s="9"/>
      <c r="B65" s="1" t="s">
        <v>34</v>
      </c>
      <c r="C65" s="2"/>
      <c r="D65" s="2"/>
      <c r="E65" s="2"/>
      <c r="F65" s="3"/>
      <c r="G65" s="4">
        <v>0</v>
      </c>
    </row>
    <row r="66" spans="1:7" ht="12" customHeight="1">
      <c r="A66" s="9"/>
      <c r="B66" s="9"/>
      <c r="C66" s="9"/>
      <c r="D66" s="9"/>
      <c r="E66" s="9"/>
      <c r="F66" s="33"/>
      <c r="G66" s="33"/>
    </row>
    <row r="67" spans="1:7" ht="12.75" customHeight="1">
      <c r="A67" s="9"/>
      <c r="B67" s="23" t="s">
        <v>35</v>
      </c>
      <c r="C67" s="54"/>
      <c r="D67" s="54"/>
      <c r="E67" s="54"/>
      <c r="F67" s="54"/>
      <c r="G67" s="91">
        <f>G29+G44+G60+G65+G37</f>
        <v>3057000</v>
      </c>
    </row>
    <row r="68" spans="1:7" ht="15.6" customHeight="1">
      <c r="A68" s="9"/>
      <c r="B68" s="92" t="s">
        <v>36</v>
      </c>
      <c r="C68" s="53"/>
      <c r="D68" s="53"/>
      <c r="E68" s="53"/>
      <c r="F68" s="53"/>
      <c r="G68" s="93">
        <f>G67*0.05</f>
        <v>152850</v>
      </c>
    </row>
    <row r="69" spans="1:7" ht="11.25" customHeight="1">
      <c r="B69" s="23" t="s">
        <v>37</v>
      </c>
      <c r="C69" s="54"/>
      <c r="D69" s="54"/>
      <c r="E69" s="54"/>
      <c r="F69" s="54"/>
      <c r="G69" s="91">
        <f>G68+G67</f>
        <v>3209850</v>
      </c>
    </row>
    <row r="70" spans="1:7" ht="11.25" customHeight="1">
      <c r="B70" s="92" t="s">
        <v>38</v>
      </c>
      <c r="C70" s="53"/>
      <c r="D70" s="53"/>
      <c r="E70" s="53"/>
      <c r="F70" s="53"/>
      <c r="G70" s="93">
        <f>G12</f>
        <v>4400000</v>
      </c>
    </row>
    <row r="71" spans="1:7" ht="11.25" customHeight="1">
      <c r="B71" s="23" t="s">
        <v>39</v>
      </c>
      <c r="C71" s="54"/>
      <c r="D71" s="54"/>
      <c r="E71" s="54"/>
      <c r="F71" s="54"/>
      <c r="G71" s="94">
        <f>G70-G69</f>
        <v>1190150</v>
      </c>
    </row>
    <row r="72" spans="1:7" ht="11.25" customHeight="1">
      <c r="B72" s="55" t="s">
        <v>102</v>
      </c>
      <c r="C72" s="56"/>
      <c r="D72" s="56"/>
      <c r="E72" s="56"/>
      <c r="F72" s="56"/>
      <c r="G72" s="57"/>
    </row>
    <row r="73" spans="1:7" ht="11.25" customHeight="1">
      <c r="B73" s="24"/>
      <c r="C73" s="56"/>
      <c r="D73" s="56"/>
      <c r="E73" s="56"/>
      <c r="F73" s="56"/>
      <c r="G73" s="57"/>
    </row>
    <row r="74" spans="1:7" ht="11.25" customHeight="1">
      <c r="B74" s="58" t="s">
        <v>103</v>
      </c>
      <c r="C74" s="9"/>
      <c r="D74" s="9"/>
      <c r="E74" s="9"/>
      <c r="F74" s="9"/>
      <c r="G74" s="57"/>
    </row>
    <row r="75" spans="1:7" ht="11.25" customHeight="1">
      <c r="B75" s="59" t="s">
        <v>40</v>
      </c>
      <c r="C75" s="60"/>
      <c r="D75" s="60"/>
      <c r="E75" s="60"/>
      <c r="F75" s="60"/>
      <c r="G75" s="61"/>
    </row>
    <row r="76" spans="1:7" ht="11.25" customHeight="1">
      <c r="B76" s="62" t="s">
        <v>41</v>
      </c>
      <c r="C76" s="9"/>
      <c r="D76" s="9"/>
      <c r="E76" s="9"/>
      <c r="F76" s="33"/>
      <c r="G76" s="63"/>
    </row>
    <row r="77" spans="1:7" ht="11.25" customHeight="1">
      <c r="B77" s="62" t="s">
        <v>42</v>
      </c>
      <c r="C77" s="9"/>
      <c r="D77" s="9"/>
      <c r="E77" s="9"/>
      <c r="F77" s="9"/>
      <c r="G77" s="63"/>
    </row>
    <row r="78" spans="1:7" ht="11.25" customHeight="1">
      <c r="B78" s="62" t="s">
        <v>43</v>
      </c>
      <c r="C78" s="9"/>
      <c r="D78" s="9"/>
      <c r="E78" s="9"/>
      <c r="F78" s="9"/>
      <c r="G78" s="63"/>
    </row>
    <row r="79" spans="1:7" ht="11.25" customHeight="1">
      <c r="B79" s="62" t="s">
        <v>44</v>
      </c>
      <c r="C79" s="9"/>
      <c r="D79" s="9"/>
      <c r="E79" s="9"/>
      <c r="F79" s="9"/>
      <c r="G79" s="63"/>
    </row>
    <row r="80" spans="1:7" ht="11.25" customHeight="1">
      <c r="B80" s="64" t="s">
        <v>45</v>
      </c>
      <c r="C80" s="65"/>
      <c r="D80" s="65"/>
      <c r="E80" s="65"/>
      <c r="F80" s="65"/>
      <c r="G80" s="66"/>
    </row>
    <row r="81" spans="2:7" ht="11.25" customHeight="1">
      <c r="B81" s="24"/>
      <c r="C81" s="9"/>
      <c r="D81" s="9"/>
      <c r="E81" s="9"/>
      <c r="F81" s="9"/>
      <c r="G81" s="57"/>
    </row>
    <row r="82" spans="2:7" ht="11.25" customHeight="1">
      <c r="B82" s="95" t="s">
        <v>46</v>
      </c>
      <c r="C82" s="96"/>
      <c r="D82" s="67"/>
      <c r="E82" s="68"/>
      <c r="F82" s="68"/>
      <c r="G82" s="57"/>
    </row>
    <row r="83" spans="2:7" ht="11.25" customHeight="1">
      <c r="B83" s="69" t="s">
        <v>33</v>
      </c>
      <c r="C83" s="69" t="s">
        <v>47</v>
      </c>
      <c r="D83" s="70" t="s">
        <v>48</v>
      </c>
      <c r="E83" s="68"/>
      <c r="F83" s="68"/>
      <c r="G83" s="57"/>
    </row>
    <row r="84" spans="2:7" ht="11.25" customHeight="1">
      <c r="B84" s="71" t="s">
        <v>49</v>
      </c>
      <c r="C84" s="72">
        <f>+G29</f>
        <v>1250000</v>
      </c>
      <c r="D84" s="73">
        <f>(C84/C90)</f>
        <v>0.38942629717899591</v>
      </c>
      <c r="E84" s="68"/>
      <c r="F84" s="68"/>
      <c r="G84" s="57"/>
    </row>
    <row r="85" spans="2:7" ht="11.25" customHeight="1">
      <c r="B85" s="71" t="s">
        <v>50</v>
      </c>
      <c r="C85" s="74">
        <f>+G37</f>
        <v>187500</v>
      </c>
      <c r="D85" s="73">
        <f>+C85/C90</f>
        <v>5.8413944576849383E-2</v>
      </c>
      <c r="E85" s="68"/>
      <c r="F85" s="68"/>
      <c r="G85" s="57"/>
    </row>
    <row r="86" spans="2:7" ht="11.25" customHeight="1">
      <c r="B86" s="71" t="s">
        <v>51</v>
      </c>
      <c r="C86" s="72">
        <f>+G44</f>
        <v>210000</v>
      </c>
      <c r="D86" s="73">
        <f>(C86/C90)</f>
        <v>6.5423617926071306E-2</v>
      </c>
      <c r="E86" s="68"/>
      <c r="F86" s="68"/>
      <c r="G86" s="57"/>
    </row>
    <row r="87" spans="2:7" ht="11.25" customHeight="1">
      <c r="B87" s="71" t="s">
        <v>28</v>
      </c>
      <c r="C87" s="72">
        <f>+G60</f>
        <v>1409500</v>
      </c>
      <c r="D87" s="73">
        <f>(C87/C90)</f>
        <v>0.43911709269903576</v>
      </c>
      <c r="E87" s="68"/>
      <c r="F87" s="68"/>
      <c r="G87" s="57"/>
    </row>
    <row r="88" spans="2:7" ht="11.25" customHeight="1">
      <c r="B88" s="71" t="s">
        <v>52</v>
      </c>
      <c r="C88" s="75">
        <f>+G65</f>
        <v>0</v>
      </c>
      <c r="D88" s="73">
        <f>(C88/C90)</f>
        <v>0</v>
      </c>
      <c r="E88" s="76"/>
      <c r="F88" s="76"/>
      <c r="G88" s="57"/>
    </row>
    <row r="89" spans="2:7" ht="11.25" customHeight="1">
      <c r="B89" s="71" t="s">
        <v>53</v>
      </c>
      <c r="C89" s="75">
        <f>+G68</f>
        <v>152850</v>
      </c>
      <c r="D89" s="73">
        <f>(C89/C90)</f>
        <v>4.7619047619047616E-2</v>
      </c>
      <c r="E89" s="76"/>
      <c r="F89" s="76"/>
      <c r="G89" s="57"/>
    </row>
    <row r="90" spans="2:7" ht="11.25" customHeight="1">
      <c r="B90" s="69" t="s">
        <v>54</v>
      </c>
      <c r="C90" s="77">
        <f>SUM(C84:C89)</f>
        <v>3209850</v>
      </c>
      <c r="D90" s="78">
        <f>SUM(D84:D89)</f>
        <v>1</v>
      </c>
      <c r="E90" s="76"/>
      <c r="F90" s="76"/>
      <c r="G90" s="57"/>
    </row>
    <row r="91" spans="2:7" ht="11.25" customHeight="1">
      <c r="B91" s="24"/>
      <c r="C91" s="56"/>
      <c r="D91" s="56"/>
      <c r="E91" s="56"/>
      <c r="F91" s="56"/>
      <c r="G91" s="57"/>
    </row>
    <row r="92" spans="2:7" ht="11.25" customHeight="1">
      <c r="B92" s="8"/>
      <c r="C92" s="56"/>
      <c r="D92" s="56"/>
      <c r="E92" s="56"/>
      <c r="F92" s="56"/>
      <c r="G92" s="57"/>
    </row>
    <row r="93" spans="2:7" ht="11.25" customHeight="1">
      <c r="B93" s="79"/>
      <c r="C93" s="80" t="s">
        <v>100</v>
      </c>
      <c r="D93" s="79"/>
      <c r="E93" s="79"/>
      <c r="F93" s="76"/>
      <c r="G93" s="57"/>
    </row>
    <row r="94" spans="2:7" ht="11.25" customHeight="1">
      <c r="B94" s="69" t="s">
        <v>97</v>
      </c>
      <c r="C94" s="86">
        <v>2000</v>
      </c>
      <c r="D94" s="86">
        <v>2200</v>
      </c>
      <c r="E94" s="86">
        <v>2400</v>
      </c>
      <c r="F94" s="81"/>
      <c r="G94" s="82"/>
    </row>
    <row r="95" spans="2:7" ht="11.25" customHeight="1">
      <c r="B95" s="69" t="s">
        <v>99</v>
      </c>
      <c r="C95" s="77">
        <f>(G69/C94)</f>
        <v>1604.925</v>
      </c>
      <c r="D95" s="77">
        <f>(G69/D94)</f>
        <v>1459.0227272727273</v>
      </c>
      <c r="E95" s="77">
        <f>(G69/E94)</f>
        <v>1337.4375</v>
      </c>
      <c r="F95" s="81"/>
      <c r="G95" s="82"/>
    </row>
    <row r="96" spans="2:7" ht="11.25" customHeight="1">
      <c r="B96" s="55" t="s">
        <v>55</v>
      </c>
      <c r="C96" s="9"/>
      <c r="D96" s="9"/>
      <c r="E96" s="9"/>
      <c r="F96" s="9"/>
      <c r="G96" s="9"/>
    </row>
  </sheetData>
  <mergeCells count="8">
    <mergeCell ref="B82:C82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SECO</vt:lpstr>
      <vt:lpstr>'POROTO SECO'!Área_de_impresión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2023-03-01T17:39:35Z</cp:lastPrinted>
  <dcterms:created xsi:type="dcterms:W3CDTF">2020-11-27T12:49:26Z</dcterms:created>
  <dcterms:modified xsi:type="dcterms:W3CDTF">2023-03-01T17:39:37Z</dcterms:modified>
</cp:coreProperties>
</file>