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S PUCON\"/>
    </mc:Choice>
  </mc:AlternateContent>
  <bookViews>
    <workbookView xWindow="0" yWindow="0" windowWidth="20490" windowHeight="6420"/>
  </bookViews>
  <sheets>
    <sheet name="  BALLICA BIANUAL TREBOL ROSAD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1" i="1" l="1"/>
  <c r="G48" i="1" l="1"/>
  <c r="G36" i="1" l="1"/>
  <c r="G44" i="1" l="1"/>
  <c r="G34" i="1"/>
  <c r="G47" i="1" l="1"/>
  <c r="G46" i="1"/>
  <c r="G43" i="1" l="1"/>
  <c r="G37" i="1"/>
  <c r="G35" i="1"/>
  <c r="G33" i="1"/>
  <c r="G32" i="1"/>
  <c r="G31" i="1"/>
  <c r="G12" i="1"/>
  <c r="G59" i="1" s="1"/>
  <c r="G22" i="1" l="1"/>
  <c r="C73" i="1" s="1"/>
  <c r="G49" i="1"/>
  <c r="C76" i="1" s="1"/>
  <c r="G38" i="1"/>
  <c r="C75" i="1" s="1"/>
  <c r="G56" i="1" l="1"/>
  <c r="G57" i="1" s="1"/>
  <c r="G58" i="1" l="1"/>
  <c r="C78" i="1"/>
  <c r="D84" i="1" l="1"/>
  <c r="G60" i="1"/>
  <c r="E84" i="1"/>
  <c r="C84" i="1"/>
  <c r="C79" i="1"/>
  <c r="D76" i="1" l="1"/>
  <c r="D73" i="1"/>
  <c r="D75" i="1"/>
  <c r="D77" i="1"/>
  <c r="D78" i="1"/>
  <c r="D79" i="1" l="1"/>
</calcChain>
</file>

<file path=xl/sharedStrings.xml><?xml version="1.0" encoding="utf-8"?>
<sst xmlns="http://schemas.openxmlformats.org/spreadsheetml/2006/main" count="133" uniqueCount="91">
  <si>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</si>
  <si>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</si>
  <si>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</si>
  <si>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</si>
  <si>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</si>
  <si>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</si>
  <si>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</si>
  <si>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</si>
  <si>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</si>
  <si>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</si>
  <si>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</si>
  <si>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</si>
  <si>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</si>
  <si>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Heladas - sequia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</si>
  <si>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</si>
  <si>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</si>
  <si>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</si>
  <si>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</si>
  <si>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</si>
  <si>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</si>
  <si>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</si>
  <si>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</si>
  <si>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</si>
  <si>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</si>
  <si>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</si>
  <si>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</si>
  <si>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</si>
  <si>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</si>
  <si>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</si>
  <si>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</si>
  <si>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</si>
  <si>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</si>
  <si>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</si>
  <si>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</si>
  <si>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</si>
  <si>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</si>
  <si>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</si>
  <si>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</si>
  <si>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</si>
  <si>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</si>
  <si>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</si>
  <si>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</si>
  <si>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</si>
  <si>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</si>
  <si>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</si>
  <si>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</si>
  <si>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</si>
  <si>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</si>
  <si>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</si>
  <si>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</si>
  <si>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</si>
  <si>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</si>
  <si>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</si>
  <si>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</si>
  <si>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</si>
  <si>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</si>
  <si>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</si>
  <si>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</si>
  <si>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</si>
  <si>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</si>
  <si>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Araucanía</t>
  </si>
  <si>
    <t>Mercado Local</t>
  </si>
  <si>
    <t>Siembra</t>
  </si>
  <si>
    <t>Urea</t>
  </si>
  <si>
    <t>PRADERA BIANUAL</t>
  </si>
  <si>
    <t>BALLICA BELINDA, TREBOL QUIÑEQUELI</t>
  </si>
  <si>
    <t>Aradura</t>
  </si>
  <si>
    <t>Marzo</t>
  </si>
  <si>
    <t>Rastraje</t>
  </si>
  <si>
    <t>Vibrocultivador</t>
  </si>
  <si>
    <t>Rodillo</t>
  </si>
  <si>
    <t>Marzo-Abril</t>
  </si>
  <si>
    <t>Agosto</t>
  </si>
  <si>
    <t>Aplicación Nitrógeno</t>
  </si>
  <si>
    <t>Aplicación Cal</t>
  </si>
  <si>
    <t>Cal</t>
  </si>
  <si>
    <t>Mezcla 7-27-8</t>
  </si>
  <si>
    <t>ESCENARIOS COSTO UNITARIO  ($/Kg. carne)</t>
  </si>
  <si>
    <t>Marzo 2023</t>
  </si>
  <si>
    <t>JH</t>
  </si>
  <si>
    <t>Aplicación fertilizante</t>
  </si>
  <si>
    <t>PRECIO ESPERADO ($/Kg.)</t>
  </si>
  <si>
    <t>2023</t>
  </si>
  <si>
    <t>Costo unitario ($/Kg. carne) (*)</t>
  </si>
  <si>
    <t>Rendimiento (Kg. carne/há)</t>
  </si>
  <si>
    <t>Ballica Belinda</t>
  </si>
  <si>
    <t>Trebol Quiñequeli</t>
  </si>
  <si>
    <t>$/há</t>
  </si>
  <si>
    <t>PUCON</t>
  </si>
  <si>
    <t>PUCON-VILLARRICA</t>
  </si>
  <si>
    <t>RENDIMIENTO (fardos/Há.)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</si>
</sst>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7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4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5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0" fontId="0" fillId="2" borderId="8" xfId="0" applyFont="1" applyFill="1" applyBorder="1" applyAlignment="1"/>
    <xf numFmtId="49" fontId="2" fillId="2" borderId="5" xfId="0" applyNumberFormat="1" applyFont="1" applyFill="1" applyBorder="1" applyAlignment="1">
      <alignment horizontal="center" wrapText="1"/>
    </xf>
    <xf numFmtId="0" fontId="2" fillId="2" borderId="5" xfId="0" applyNumberFormat="1" applyFont="1" applyFill="1" applyBorder="1" applyAlignment="1">
      <alignment wrapText="1"/>
    </xf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/>
    <xf numFmtId="3" fontId="2" fillId="2" borderId="5" xfId="0" applyNumberFormat="1" applyFont="1" applyFill="1" applyBorder="1" applyAlignment="1"/>
    <xf numFmtId="49" fontId="4" fillId="2" borderId="5" xfId="0" applyNumberFormat="1" applyFont="1" applyFill="1" applyBorder="1" applyAlignment="1"/>
    <xf numFmtId="0" fontId="2" fillId="2" borderId="5" xfId="0" applyFont="1" applyFill="1" applyBorder="1" applyAlignment="1">
      <alignment horizontal="center"/>
    </xf>
    <xf numFmtId="164" fontId="2" fillId="2" borderId="5" xfId="0" applyNumberFormat="1" applyFont="1" applyFill="1" applyBorder="1" applyAlignment="1"/>
    <xf numFmtId="0" fontId="0" fillId="2" borderId="18" xfId="0" applyFont="1" applyFill="1" applyBorder="1" applyAlignment="1"/>
    <xf numFmtId="0" fontId="10" fillId="6" borderId="20" xfId="0" applyFont="1" applyFill="1" applyBorder="1" applyAlignment="1"/>
    <xf numFmtId="49" fontId="8" fillId="7" borderId="21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0" fontId="8" fillId="2" borderId="5" xfId="0" applyNumberFormat="1" applyFont="1" applyFill="1" applyBorder="1" applyAlignment="1">
      <alignment vertical="center"/>
    </xf>
    <xf numFmtId="166" fontId="8" fillId="2" borderId="5" xfId="0" applyNumberFormat="1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165" fontId="1" fillId="2" borderId="20" xfId="0" applyNumberFormat="1" applyFont="1" applyFill="1" applyBorder="1" applyAlignment="1">
      <alignment vertical="center"/>
    </xf>
    <xf numFmtId="165" fontId="12" fillId="2" borderId="20" xfId="0" applyNumberFormat="1" applyFont="1" applyFill="1" applyBorder="1" applyAlignment="1">
      <alignment vertical="center"/>
    </xf>
    <xf numFmtId="0" fontId="10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49" fontId="8" fillId="7" borderId="31" xfId="0" applyNumberFormat="1" applyFont="1" applyFill="1" applyBorder="1" applyAlignment="1">
      <alignment vertical="center"/>
    </xf>
    <xf numFmtId="49" fontId="10" fillId="7" borderId="32" xfId="0" applyNumberFormat="1" applyFont="1" applyFill="1" applyBorder="1" applyAlignment="1"/>
    <xf numFmtId="49" fontId="8" fillId="2" borderId="33" xfId="0" applyNumberFormat="1" applyFont="1" applyFill="1" applyBorder="1" applyAlignment="1">
      <alignment vertical="center"/>
    </xf>
    <xf numFmtId="9" fontId="10" fillId="2" borderId="34" xfId="0" applyNumberFormat="1" applyFont="1" applyFill="1" applyBorder="1" applyAlignment="1"/>
    <xf numFmtId="49" fontId="8" fillId="7" borderId="35" xfId="0" applyNumberFormat="1" applyFont="1" applyFill="1" applyBorder="1" applyAlignment="1">
      <alignment vertical="center"/>
    </xf>
    <xf numFmtId="166" fontId="8" fillId="7" borderId="36" xfId="0" applyNumberFormat="1" applyFont="1" applyFill="1" applyBorder="1" applyAlignment="1">
      <alignment vertical="center"/>
    </xf>
    <xf numFmtId="9" fontId="8" fillId="7" borderId="37" xfId="0" applyNumberFormat="1" applyFont="1" applyFill="1" applyBorder="1" applyAlignment="1">
      <alignment vertical="center"/>
    </xf>
    <xf numFmtId="0" fontId="10" fillId="8" borderId="40" xfId="0" applyFont="1" applyFill="1" applyBorder="1" applyAlignment="1"/>
    <xf numFmtId="0" fontId="10" fillId="2" borderId="20" xfId="0" applyFont="1" applyFill="1" applyBorder="1" applyAlignment="1">
      <alignment vertical="center"/>
    </xf>
    <xf numFmtId="49" fontId="10" fillId="2" borderId="20" xfId="0" applyNumberFormat="1" applyFont="1" applyFill="1" applyBorder="1" applyAlignment="1">
      <alignment vertical="center"/>
    </xf>
    <xf numFmtId="49" fontId="8" fillId="2" borderId="41" xfId="0" applyNumberFormat="1" applyFont="1" applyFill="1" applyBorder="1" applyAlignment="1">
      <alignment vertical="center"/>
    </xf>
    <xf numFmtId="0" fontId="10" fillId="2" borderId="42" xfId="0" applyFont="1" applyFill="1" applyBorder="1" applyAlignment="1"/>
    <xf numFmtId="0" fontId="10" fillId="2" borderId="43" xfId="0" applyFont="1" applyFill="1" applyBorder="1" applyAlignment="1"/>
    <xf numFmtId="49" fontId="10" fillId="2" borderId="44" xfId="0" applyNumberFormat="1" applyFont="1" applyFill="1" applyBorder="1" applyAlignment="1">
      <alignment vertical="center"/>
    </xf>
    <xf numFmtId="0" fontId="10" fillId="2" borderId="45" xfId="0" applyFont="1" applyFill="1" applyBorder="1" applyAlignment="1"/>
    <xf numFmtId="49" fontId="10" fillId="2" borderId="46" xfId="0" applyNumberFormat="1" applyFont="1" applyFill="1" applyBorder="1" applyAlignment="1">
      <alignment vertical="center"/>
    </xf>
    <xf numFmtId="0" fontId="10" fillId="2" borderId="47" xfId="0" applyFont="1" applyFill="1" applyBorder="1" applyAlignment="1"/>
    <xf numFmtId="0" fontId="10" fillId="2" borderId="48" xfId="0" applyFont="1" applyFill="1" applyBorder="1" applyAlignment="1"/>
    <xf numFmtId="0" fontId="8" fillId="6" borderId="20" xfId="0" applyFont="1" applyFill="1" applyBorder="1" applyAlignment="1">
      <alignment vertical="center"/>
    </xf>
    <xf numFmtId="0" fontId="5" fillId="8" borderId="19" xfId="0" applyFont="1" applyFill="1" applyBorder="1" applyAlignment="1">
      <alignment vertical="center"/>
    </xf>
    <xf numFmtId="49" fontId="13" fillId="8" borderId="20" xfId="0" applyNumberFormat="1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0" fontId="5" fillId="8" borderId="49" xfId="0" applyFont="1" applyFill="1" applyBorder="1" applyAlignment="1">
      <alignment vertical="center"/>
    </xf>
    <xf numFmtId="166" fontId="8" fillId="7" borderId="37" xfId="0" applyNumberFormat="1" applyFont="1" applyFill="1" applyBorder="1" applyAlignment="1">
      <alignment vertical="center"/>
    </xf>
    <xf numFmtId="0" fontId="0" fillId="0" borderId="20" xfId="0" applyNumberFormat="1" applyFont="1" applyBorder="1" applyAlignment="1"/>
    <xf numFmtId="0" fontId="14" fillId="0" borderId="52" xfId="0" applyFont="1" applyBorder="1" applyAlignment="1">
      <alignment horizontal="center"/>
    </xf>
    <xf numFmtId="0" fontId="15" fillId="0" borderId="52" xfId="0" applyFont="1" applyBorder="1" applyAlignment="1">
      <alignment horizontal="left"/>
    </xf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1" fontId="8" fillId="7" borderId="53" xfId="0" applyNumberFormat="1" applyFont="1" applyFill="1" applyBorder="1" applyAlignment="1">
      <alignment horizontal="justify" vertical="top" wrapText="1"/>
    </xf>
    <xf numFmtId="49" fontId="8" fillId="7" borderId="35" xfId="0" applyNumberFormat="1" applyFont="1" applyFill="1" applyBorder="1" applyAlignment="1">
      <alignment horizontal="justify" vertical="top" wrapText="1"/>
    </xf>
    <xf numFmtId="0" fontId="0" fillId="2" borderId="55" xfId="0" applyFont="1" applyFill="1" applyBorder="1" applyAlignment="1"/>
    <xf numFmtId="49" fontId="2" fillId="2" borderId="52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/>
    <xf numFmtId="49" fontId="3" fillId="3" borderId="17" xfId="0" applyNumberFormat="1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vertical="center"/>
    </xf>
    <xf numFmtId="3" fontId="3" fillId="3" borderId="17" xfId="0" applyNumberFormat="1" applyFont="1" applyFill="1" applyBorder="1" applyAlignment="1">
      <alignment vertical="center"/>
    </xf>
    <xf numFmtId="49" fontId="16" fillId="3" borderId="52" xfId="0" applyNumberFormat="1" applyFont="1" applyFill="1" applyBorder="1" applyAlignment="1">
      <alignment vertical="center" wrapText="1"/>
    </xf>
    <xf numFmtId="0" fontId="2" fillId="2" borderId="56" xfId="0" applyFont="1" applyFill="1" applyBorder="1" applyAlignment="1">
      <alignment wrapText="1"/>
    </xf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6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6" fillId="3" borderId="5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/>
    <xf numFmtId="49" fontId="16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6" fillId="3" borderId="13" xfId="0" applyNumberFormat="1" applyFont="1" applyFill="1" applyBorder="1" applyAlignment="1">
      <alignment horizontal="center" vertical="center"/>
    </xf>
    <xf numFmtId="49" fontId="16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6" fillId="3" borderId="11" xfId="0" applyNumberFormat="1" applyFont="1" applyFill="1" applyBorder="1" applyAlignment="1">
      <alignment horizontal="center" vertical="center"/>
    </xf>
    <xf numFmtId="49" fontId="16" fillId="3" borderId="11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/>
    </xf>
    <xf numFmtId="0" fontId="2" fillId="2" borderId="23" xfId="0" applyFont="1" applyFill="1" applyBorder="1" applyAlignment="1"/>
    <xf numFmtId="3" fontId="2" fillId="2" borderId="23" xfId="0" applyNumberFormat="1" applyFont="1" applyFill="1" applyBorder="1" applyAlignment="1"/>
    <xf numFmtId="49" fontId="16" fillId="5" borderId="24" xfId="0" applyNumberFormat="1" applyFont="1" applyFill="1" applyBorder="1" applyAlignment="1">
      <alignment vertical="center"/>
    </xf>
    <xf numFmtId="0" fontId="16" fillId="5" borderId="25" xfId="0" applyFont="1" applyFill="1" applyBorder="1" applyAlignment="1">
      <alignment vertical="center"/>
    </xf>
    <xf numFmtId="165" fontId="16" fillId="5" borderId="26" xfId="0" applyNumberFormat="1" applyFont="1" applyFill="1" applyBorder="1" applyAlignment="1">
      <alignment vertical="center"/>
    </xf>
    <xf numFmtId="49" fontId="16" fillId="3" borderId="27" xfId="0" applyNumberFormat="1" applyFont="1" applyFill="1" applyBorder="1" applyAlignment="1">
      <alignment vertical="center"/>
    </xf>
    <xf numFmtId="0" fontId="16" fillId="3" borderId="13" xfId="0" applyFont="1" applyFill="1" applyBorder="1" applyAlignment="1">
      <alignment vertical="center"/>
    </xf>
    <xf numFmtId="165" fontId="16" fillId="3" borderId="28" xfId="0" applyNumberFormat="1" applyFont="1" applyFill="1" applyBorder="1" applyAlignment="1">
      <alignment vertical="center"/>
    </xf>
    <xf numFmtId="49" fontId="16" fillId="5" borderId="27" xfId="0" applyNumberFormat="1" applyFont="1" applyFill="1" applyBorder="1" applyAlignment="1">
      <alignment vertical="center"/>
    </xf>
    <xf numFmtId="0" fontId="16" fillId="5" borderId="13" xfId="0" applyFont="1" applyFill="1" applyBorder="1" applyAlignment="1">
      <alignment vertical="center"/>
    </xf>
    <xf numFmtId="165" fontId="16" fillId="5" borderId="28" xfId="0" applyNumberFormat="1" applyFont="1" applyFill="1" applyBorder="1" applyAlignment="1">
      <alignment vertical="center"/>
    </xf>
    <xf numFmtId="49" fontId="16" fillId="5" borderId="29" xfId="0" applyNumberFormat="1" applyFont="1" applyFill="1" applyBorder="1" applyAlignment="1">
      <alignment vertical="center"/>
    </xf>
    <xf numFmtId="0" fontId="16" fillId="5" borderId="30" xfId="0" applyFont="1" applyFill="1" applyBorder="1" applyAlignment="1">
      <alignment vertical="center"/>
    </xf>
    <xf numFmtId="165" fontId="16" fillId="5" borderId="30" xfId="0" applyNumberFormat="1" applyFont="1" applyFill="1" applyBorder="1" applyAlignment="1">
      <alignment vertical="center"/>
    </xf>
    <xf numFmtId="3" fontId="8" fillId="7" borderId="50" xfId="0" applyNumberFormat="1" applyFont="1" applyFill="1" applyBorder="1" applyAlignment="1">
      <alignment vertical="center"/>
    </xf>
    <xf numFmtId="3" fontId="8" fillId="7" borderId="51" xfId="0" applyNumberFormat="1" applyFont="1" applyFill="1" applyBorder="1" applyAlignment="1">
      <alignment vertical="center"/>
    </xf>
    <xf numFmtId="49" fontId="2" fillId="2" borderId="54" xfId="0" applyNumberFormat="1" applyFont="1" applyFill="1" applyBorder="1" applyAlignment="1">
      <alignment horizontal="left"/>
    </xf>
    <xf numFmtId="49" fontId="2" fillId="2" borderId="54" xfId="0" applyNumberFormat="1" applyFont="1" applyFill="1" applyBorder="1" applyAlignment="1">
      <alignment horizontal="left" vertical="center" wrapText="1"/>
    </xf>
    <xf numFmtId="49" fontId="2" fillId="2" borderId="54" xfId="0" applyNumberFormat="1" applyFont="1" applyFill="1" applyBorder="1" applyAlignment="1">
      <alignment horizontal="left" wrapText="1"/>
    </xf>
    <xf numFmtId="14" fontId="2" fillId="2" borderId="54" xfId="0" applyNumberFormat="1" applyFont="1" applyFill="1" applyBorder="1" applyAlignment="1">
      <alignment horizontal="left"/>
    </xf>
    <xf numFmtId="0" fontId="15" fillId="0" borderId="52" xfId="0" applyFont="1" applyBorder="1" applyAlignment="1">
      <alignment horizontal="center"/>
    </xf>
    <xf numFmtId="49" fontId="13" fillId="8" borderId="38" xfId="0" applyNumberFormat="1" applyFont="1" applyFill="1" applyBorder="1" applyAlignment="1">
      <alignment vertical="center"/>
    </xf>
    <xf numFmtId="0" fontId="8" fillId="8" borderId="39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3" fillId="3" borderId="52" xfId="0" applyNumberFormat="1" applyFont="1" applyFill="1" applyBorder="1" applyAlignment="1">
      <alignment wrapText="1"/>
    </xf>
    <xf numFmtId="0" fontId="3" fillId="4" borderId="52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16" fillId="3" borderId="5" xfId="0" applyNumberFormat="1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4" fillId="0" borderId="52" xfId="0" applyFont="1" applyBorder="1" applyAlignment="1">
      <alignment horizontal="right"/>
    </xf>
    <xf numFmtId="3" fontId="15" fillId="0" borderId="52" xfId="0" applyNumberFormat="1" applyFont="1" applyBorder="1" applyAlignment="1">
      <alignment horizontal="right"/>
    </xf>
    <xf numFmtId="3" fontId="14" fillId="0" borderId="52" xfId="0" applyNumberFormat="1" applyFont="1" applyBorder="1" applyAlignment="1">
      <alignment horizontal="right"/>
    </xf>
    <xf numFmtId="0" fontId="3" fillId="3" borderId="5" xfId="0" applyFont="1" applyFill="1" applyBorder="1" applyAlignment="1">
      <alignment horizontal="right" vertical="center"/>
    </xf>
    <xf numFmtId="3" fontId="3" fillId="3" borderId="5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1</xdr:row>
      <xdr:rowOff>34590</xdr:rowOff>
    </xdr:from>
    <xdr:to>
      <xdr:col>6</xdr:col>
      <xdr:colOff>819150</xdr:colOff>
      <xdr:row>7</xdr:row>
      <xdr:rowOff>190499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225090"/>
          <a:ext cx="5943600" cy="12989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5"/>
  <sheetViews>
    <sheetView showGridLines="0" tabSelected="1" topLeftCell="A66" workbookViewId="0">
      <selection activeCell="G43" sqref="G43:G48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1.855468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73"/>
      <c r="C8" s="3"/>
      <c r="D8" s="2"/>
      <c r="E8" s="3"/>
      <c r="F8" s="3"/>
      <c r="G8" s="3"/>
    </row>
    <row r="9" spans="1:7" ht="12" customHeight="1" x14ac:dyDescent="0.25">
      <c r="A9" s="36"/>
      <c r="B9" s="80" t="s">
        <v>0</v>
      </c>
      <c r="C9" s="124" t="s">
        <v>64</v>
      </c>
      <c r="D9" s="75"/>
      <c r="E9" s="133" t="s">
        <v>90</v>
      </c>
      <c r="F9" s="134"/>
      <c r="G9" s="21">
        <v>470</v>
      </c>
    </row>
    <row r="10" spans="1:7" ht="38.25" customHeight="1" x14ac:dyDescent="0.25">
      <c r="A10" s="36"/>
      <c r="B10" s="74" t="s">
        <v>1</v>
      </c>
      <c r="C10" s="125" t="s">
        <v>65</v>
      </c>
      <c r="D10" s="75"/>
      <c r="E10" s="131" t="s">
        <v>2</v>
      </c>
      <c r="F10" s="132"/>
      <c r="G10" s="5" t="s">
        <v>82</v>
      </c>
    </row>
    <row r="11" spans="1:7" ht="18" customHeight="1" x14ac:dyDescent="0.25">
      <c r="A11" s="36"/>
      <c r="B11" s="74" t="s">
        <v>3</v>
      </c>
      <c r="C11" s="124" t="s">
        <v>4</v>
      </c>
      <c r="D11" s="75"/>
      <c r="E11" s="131" t="s">
        <v>81</v>
      </c>
      <c r="F11" s="132"/>
      <c r="G11" s="21">
        <v>3600</v>
      </c>
    </row>
    <row r="12" spans="1:7" ht="11.25" customHeight="1" x14ac:dyDescent="0.25">
      <c r="A12" s="36"/>
      <c r="B12" s="74" t="s">
        <v>5</v>
      </c>
      <c r="C12" s="126" t="s">
        <v>60</v>
      </c>
      <c r="D12" s="75"/>
      <c r="E12" s="69" t="s">
        <v>6</v>
      </c>
      <c r="F12" s="70"/>
      <c r="G12" s="7">
        <f>(G9*G11)</f>
        <v>1692000</v>
      </c>
    </row>
    <row r="13" spans="1:7" ht="11.25" customHeight="1" x14ac:dyDescent="0.25">
      <c r="A13" s="36"/>
      <c r="B13" s="74" t="s">
        <v>7</v>
      </c>
      <c r="C13" s="124" t="s">
        <v>88</v>
      </c>
      <c r="D13" s="75"/>
      <c r="E13" s="131" t="s">
        <v>8</v>
      </c>
      <c r="F13" s="132"/>
      <c r="G13" s="5" t="s">
        <v>61</v>
      </c>
    </row>
    <row r="14" spans="1:7" ht="13.5" customHeight="1" x14ac:dyDescent="0.25">
      <c r="A14" s="36"/>
      <c r="B14" s="74" t="s">
        <v>9</v>
      </c>
      <c r="C14" s="124" t="s">
        <v>89</v>
      </c>
      <c r="D14" s="75"/>
      <c r="E14" s="131" t="s">
        <v>10</v>
      </c>
      <c r="F14" s="132"/>
      <c r="G14" s="5" t="s">
        <v>78</v>
      </c>
    </row>
    <row r="15" spans="1:7" ht="25.5" customHeight="1" x14ac:dyDescent="0.25">
      <c r="A15" s="36"/>
      <c r="B15" s="74" t="s">
        <v>11</v>
      </c>
      <c r="C15" s="127">
        <v>44958</v>
      </c>
      <c r="D15" s="75"/>
      <c r="E15" s="135" t="s">
        <v>12</v>
      </c>
      <c r="F15" s="136"/>
      <c r="G15" s="6" t="s">
        <v>13</v>
      </c>
    </row>
    <row r="16" spans="1:7" ht="12" customHeight="1" x14ac:dyDescent="0.25">
      <c r="A16" s="2"/>
      <c r="B16" s="81"/>
      <c r="C16" s="82"/>
      <c r="D16" s="83"/>
      <c r="E16" s="84"/>
      <c r="F16" s="84"/>
      <c r="G16" s="85"/>
    </row>
    <row r="17" spans="1:7" ht="12" customHeight="1" x14ac:dyDescent="0.25">
      <c r="A17" s="8"/>
      <c r="B17" s="137"/>
      <c r="C17" s="138"/>
      <c r="D17" s="138"/>
      <c r="E17" s="138"/>
      <c r="F17" s="138"/>
      <c r="G17" s="138"/>
    </row>
    <row r="18" spans="1:7" ht="12" customHeight="1" x14ac:dyDescent="0.25">
      <c r="A18" s="2"/>
      <c r="B18" s="86"/>
      <c r="C18" s="87"/>
      <c r="D18" s="87"/>
      <c r="E18" s="87"/>
      <c r="F18" s="88"/>
      <c r="G18" s="88"/>
    </row>
    <row r="19" spans="1:7" ht="12" customHeight="1" x14ac:dyDescent="0.25">
      <c r="A19" s="4"/>
      <c r="B19" s="89" t="s">
        <v>14</v>
      </c>
      <c r="C19" s="90"/>
      <c r="D19" s="91"/>
      <c r="E19" s="91"/>
      <c r="F19" s="91"/>
      <c r="G19" s="91"/>
    </row>
    <row r="20" spans="1:7" ht="24" customHeight="1" x14ac:dyDescent="0.25">
      <c r="A20" s="8"/>
      <c r="B20" s="92" t="s">
        <v>15</v>
      </c>
      <c r="C20" s="92" t="s">
        <v>16</v>
      </c>
      <c r="D20" s="92" t="s">
        <v>17</v>
      </c>
      <c r="E20" s="92" t="s">
        <v>18</v>
      </c>
      <c r="F20" s="92" t="s">
        <v>19</v>
      </c>
      <c r="G20" s="92" t="s">
        <v>20</v>
      </c>
    </row>
    <row r="21" spans="1:7" ht="12.75" customHeight="1" x14ac:dyDescent="0.25">
      <c r="A21"/>
      <c r="B21" s="67" t="s">
        <v>80</v>
      </c>
      <c r="C21" s="66" t="s">
        <v>79</v>
      </c>
      <c r="D21" s="128">
        <v>1</v>
      </c>
      <c r="E21" s="139" t="s">
        <v>67</v>
      </c>
      <c r="F21" s="140">
        <v>25000</v>
      </c>
      <c r="G21" s="141">
        <f>F21*D21</f>
        <v>25000</v>
      </c>
    </row>
    <row r="22" spans="1:7" ht="12.75" customHeight="1" x14ac:dyDescent="0.25">
      <c r="A22" s="8"/>
      <c r="B22" s="11" t="s">
        <v>21</v>
      </c>
      <c r="C22" s="12"/>
      <c r="D22" s="12"/>
      <c r="E22" s="142"/>
      <c r="F22" s="142"/>
      <c r="G22" s="143">
        <f>SUM(G21:G21)</f>
        <v>25000</v>
      </c>
    </row>
    <row r="23" spans="1:7" ht="12" customHeight="1" x14ac:dyDescent="0.25">
      <c r="A23" s="2"/>
      <c r="B23" s="86"/>
      <c r="C23" s="88"/>
      <c r="D23" s="88"/>
      <c r="E23" s="88"/>
      <c r="F23" s="93"/>
      <c r="G23" s="93"/>
    </row>
    <row r="24" spans="1:7" ht="12" customHeight="1" x14ac:dyDescent="0.25">
      <c r="A24" s="4"/>
      <c r="B24" s="94" t="s">
        <v>22</v>
      </c>
      <c r="C24" s="95"/>
      <c r="D24" s="96"/>
      <c r="E24" s="96"/>
      <c r="F24" s="97"/>
      <c r="G24" s="97"/>
    </row>
    <row r="25" spans="1:7" ht="24" customHeight="1" x14ac:dyDescent="0.25">
      <c r="A25" s="4"/>
      <c r="B25" s="98" t="s">
        <v>15</v>
      </c>
      <c r="C25" s="99" t="s">
        <v>16</v>
      </c>
      <c r="D25" s="99" t="s">
        <v>17</v>
      </c>
      <c r="E25" s="98" t="s">
        <v>18</v>
      </c>
      <c r="F25" s="99" t="s">
        <v>19</v>
      </c>
      <c r="G25" s="98" t="s">
        <v>20</v>
      </c>
    </row>
    <row r="26" spans="1:7" ht="12" customHeight="1" x14ac:dyDescent="0.25">
      <c r="A26" s="4"/>
      <c r="B26" s="100"/>
      <c r="C26" s="101"/>
      <c r="D26" s="101"/>
      <c r="E26" s="101"/>
      <c r="F26" s="100"/>
      <c r="G26" s="100"/>
    </row>
    <row r="27" spans="1:7" ht="12" customHeight="1" x14ac:dyDescent="0.25">
      <c r="A27" s="4"/>
      <c r="B27" s="13" t="s">
        <v>23</v>
      </c>
      <c r="C27" s="14"/>
      <c r="D27" s="14"/>
      <c r="E27" s="14"/>
      <c r="F27" s="15"/>
      <c r="G27" s="15"/>
    </row>
    <row r="28" spans="1:7" ht="12" customHeight="1" x14ac:dyDescent="0.25">
      <c r="A28" s="2"/>
      <c r="B28" s="102"/>
      <c r="C28" s="103"/>
      <c r="D28" s="103"/>
      <c r="E28" s="103"/>
      <c r="F28" s="104"/>
      <c r="G28" s="104"/>
    </row>
    <row r="29" spans="1:7" ht="12" customHeight="1" x14ac:dyDescent="0.25">
      <c r="A29" s="4"/>
      <c r="B29" s="94" t="s">
        <v>24</v>
      </c>
      <c r="C29" s="95"/>
      <c r="D29" s="96"/>
      <c r="E29" s="96"/>
      <c r="F29" s="97"/>
      <c r="G29" s="97"/>
    </row>
    <row r="30" spans="1:7" ht="24" customHeight="1" x14ac:dyDescent="0.25">
      <c r="A30" s="4"/>
      <c r="B30" s="105" t="s">
        <v>15</v>
      </c>
      <c r="C30" s="105" t="s">
        <v>16</v>
      </c>
      <c r="D30" s="105" t="s">
        <v>17</v>
      </c>
      <c r="E30" s="105" t="s">
        <v>18</v>
      </c>
      <c r="F30" s="106" t="s">
        <v>19</v>
      </c>
      <c r="G30" s="105" t="s">
        <v>20</v>
      </c>
    </row>
    <row r="31" spans="1:7" ht="12.75" customHeight="1" x14ac:dyDescent="0.25">
      <c r="A31" s="8"/>
      <c r="B31" s="68" t="s">
        <v>66</v>
      </c>
      <c r="C31" s="9" t="s">
        <v>25</v>
      </c>
      <c r="D31" s="10">
        <v>0.2</v>
      </c>
      <c r="E31" s="6" t="s">
        <v>67</v>
      </c>
      <c r="F31" s="7">
        <v>200000</v>
      </c>
      <c r="G31" s="7">
        <f t="shared" ref="G31:G37" si="0">(D31*F31)</f>
        <v>40000</v>
      </c>
    </row>
    <row r="32" spans="1:7" ht="12.75" customHeight="1" x14ac:dyDescent="0.25">
      <c r="A32" s="8"/>
      <c r="B32" s="68" t="s">
        <v>68</v>
      </c>
      <c r="C32" s="9" t="s">
        <v>25</v>
      </c>
      <c r="D32" s="10">
        <v>0.3</v>
      </c>
      <c r="E32" s="6" t="s">
        <v>67</v>
      </c>
      <c r="F32" s="7">
        <v>180000</v>
      </c>
      <c r="G32" s="7">
        <f t="shared" si="0"/>
        <v>54000</v>
      </c>
    </row>
    <row r="33" spans="1:11" ht="12.75" customHeight="1" x14ac:dyDescent="0.25">
      <c r="A33" s="8"/>
      <c r="B33" s="68" t="s">
        <v>69</v>
      </c>
      <c r="C33" s="9" t="s">
        <v>25</v>
      </c>
      <c r="D33" s="10">
        <v>0.15</v>
      </c>
      <c r="E33" s="6" t="s">
        <v>67</v>
      </c>
      <c r="F33" s="7">
        <v>180000</v>
      </c>
      <c r="G33" s="7">
        <f t="shared" si="0"/>
        <v>27000</v>
      </c>
    </row>
    <row r="34" spans="1:11" ht="12.75" customHeight="1" x14ac:dyDescent="0.25">
      <c r="A34" s="8"/>
      <c r="B34" s="68" t="s">
        <v>70</v>
      </c>
      <c r="C34" s="9" t="s">
        <v>25</v>
      </c>
      <c r="D34" s="10">
        <v>0.1</v>
      </c>
      <c r="E34" s="6" t="s">
        <v>67</v>
      </c>
      <c r="F34" s="7">
        <v>180000</v>
      </c>
      <c r="G34" s="7">
        <f>D34*F34</f>
        <v>18000</v>
      </c>
    </row>
    <row r="35" spans="1:11" ht="12.75" customHeight="1" x14ac:dyDescent="0.25">
      <c r="A35" s="8"/>
      <c r="B35" s="68" t="s">
        <v>73</v>
      </c>
      <c r="C35" s="9" t="s">
        <v>25</v>
      </c>
      <c r="D35" s="10">
        <v>0.1</v>
      </c>
      <c r="E35" s="6" t="s">
        <v>72</v>
      </c>
      <c r="F35" s="7">
        <v>200000</v>
      </c>
      <c r="G35" s="7">
        <f t="shared" si="0"/>
        <v>20000</v>
      </c>
    </row>
    <row r="36" spans="1:11" ht="12.75" customHeight="1" x14ac:dyDescent="0.25">
      <c r="A36" s="8"/>
      <c r="B36" s="68" t="s">
        <v>74</v>
      </c>
      <c r="C36" s="9" t="s">
        <v>25</v>
      </c>
      <c r="D36" s="10">
        <v>0.1</v>
      </c>
      <c r="E36" s="6" t="s">
        <v>67</v>
      </c>
      <c r="F36" s="7">
        <v>250000</v>
      </c>
      <c r="G36" s="7">
        <f t="shared" si="0"/>
        <v>25000</v>
      </c>
    </row>
    <row r="37" spans="1:11" ht="12.75" customHeight="1" x14ac:dyDescent="0.25">
      <c r="A37" s="8"/>
      <c r="B37" s="68" t="s">
        <v>62</v>
      </c>
      <c r="C37" s="9" t="s">
        <v>25</v>
      </c>
      <c r="D37" s="10">
        <v>0.4</v>
      </c>
      <c r="E37" s="6" t="s">
        <v>71</v>
      </c>
      <c r="F37" s="7">
        <v>200000</v>
      </c>
      <c r="G37" s="7">
        <f t="shared" si="0"/>
        <v>80000</v>
      </c>
    </row>
    <row r="38" spans="1:11" ht="12.75" customHeight="1" x14ac:dyDescent="0.25">
      <c r="A38" s="4"/>
      <c r="B38" s="13" t="s">
        <v>26</v>
      </c>
      <c r="C38" s="14"/>
      <c r="D38" s="14"/>
      <c r="E38" s="14"/>
      <c r="F38" s="15"/>
      <c r="G38" s="16">
        <f>SUM(G31:G37)</f>
        <v>264000</v>
      </c>
    </row>
    <row r="39" spans="1:11" ht="12" customHeight="1" x14ac:dyDescent="0.25">
      <c r="A39" s="2"/>
      <c r="B39" s="102"/>
      <c r="C39" s="103"/>
      <c r="D39" s="103"/>
      <c r="E39" s="103"/>
      <c r="F39" s="104"/>
      <c r="G39" s="104"/>
    </row>
    <row r="40" spans="1:11" ht="12" customHeight="1" x14ac:dyDescent="0.25">
      <c r="A40" s="4"/>
      <c r="B40" s="94" t="s">
        <v>27</v>
      </c>
      <c r="C40" s="95"/>
      <c r="D40" s="96"/>
      <c r="E40" s="96"/>
      <c r="F40" s="97"/>
      <c r="G40" s="97"/>
    </row>
    <row r="41" spans="1:11" ht="24" customHeight="1" x14ac:dyDescent="0.25">
      <c r="A41" s="4"/>
      <c r="B41" s="106" t="s">
        <v>28</v>
      </c>
      <c r="C41" s="106" t="s">
        <v>29</v>
      </c>
      <c r="D41" s="106" t="s">
        <v>30</v>
      </c>
      <c r="E41" s="106" t="s">
        <v>18</v>
      </c>
      <c r="F41" s="106" t="s">
        <v>19</v>
      </c>
      <c r="G41" s="106" t="s">
        <v>20</v>
      </c>
      <c r="K41" s="65"/>
    </row>
    <row r="42" spans="1:11" ht="12.75" customHeight="1" x14ac:dyDescent="0.25">
      <c r="A42" s="8"/>
      <c r="B42" s="17" t="s">
        <v>31</v>
      </c>
      <c r="C42" s="18"/>
      <c r="D42" s="18"/>
      <c r="E42" s="18"/>
      <c r="F42" s="18"/>
      <c r="G42" s="18"/>
      <c r="K42" s="65"/>
    </row>
    <row r="43" spans="1:11" ht="12.75" customHeight="1" x14ac:dyDescent="0.25">
      <c r="A43" s="8"/>
      <c r="B43" s="69" t="s">
        <v>85</v>
      </c>
      <c r="C43" s="19" t="s">
        <v>33</v>
      </c>
      <c r="D43" s="20">
        <v>25</v>
      </c>
      <c r="E43" s="19" t="s">
        <v>67</v>
      </c>
      <c r="F43" s="21">
        <v>5915</v>
      </c>
      <c r="G43" s="21">
        <f>(D43*F43)</f>
        <v>147875</v>
      </c>
    </row>
    <row r="44" spans="1:11" ht="12.75" customHeight="1" x14ac:dyDescent="0.25">
      <c r="A44" s="8"/>
      <c r="B44" s="69" t="s">
        <v>86</v>
      </c>
      <c r="C44" s="19" t="s">
        <v>33</v>
      </c>
      <c r="D44" s="20">
        <v>8</v>
      </c>
      <c r="E44" s="19" t="s">
        <v>67</v>
      </c>
      <c r="F44" s="21">
        <v>7784</v>
      </c>
      <c r="G44" s="21">
        <f>D44*F44</f>
        <v>62272</v>
      </c>
    </row>
    <row r="45" spans="1:11" ht="12.75" customHeight="1" x14ac:dyDescent="0.25">
      <c r="A45" s="8"/>
      <c r="B45" s="22" t="s">
        <v>32</v>
      </c>
      <c r="C45" s="23"/>
      <c r="D45" s="70"/>
      <c r="E45" s="23"/>
      <c r="F45" s="21"/>
      <c r="G45" s="21"/>
    </row>
    <row r="46" spans="1:11" ht="12.75" customHeight="1" x14ac:dyDescent="0.25">
      <c r="A46" s="8"/>
      <c r="B46" s="69" t="s">
        <v>76</v>
      </c>
      <c r="C46" s="19" t="s">
        <v>33</v>
      </c>
      <c r="D46" s="20">
        <v>400</v>
      </c>
      <c r="E46" s="19" t="s">
        <v>67</v>
      </c>
      <c r="F46" s="21">
        <v>1060</v>
      </c>
      <c r="G46" s="21">
        <f>D46*F46</f>
        <v>424000</v>
      </c>
    </row>
    <row r="47" spans="1:11" ht="12.75" customHeight="1" x14ac:dyDescent="0.25">
      <c r="A47" s="8"/>
      <c r="B47" s="69" t="s">
        <v>63</v>
      </c>
      <c r="C47" s="19" t="s">
        <v>33</v>
      </c>
      <c r="D47" s="20">
        <v>100</v>
      </c>
      <c r="E47" s="19" t="s">
        <v>72</v>
      </c>
      <c r="F47" s="21">
        <v>1480</v>
      </c>
      <c r="G47" s="21">
        <f>D47*F47</f>
        <v>148000</v>
      </c>
    </row>
    <row r="48" spans="1:11" ht="12.75" customHeight="1" x14ac:dyDescent="0.25">
      <c r="A48" s="8"/>
      <c r="B48" s="69" t="s">
        <v>75</v>
      </c>
      <c r="C48" s="19" t="s">
        <v>33</v>
      </c>
      <c r="D48" s="20">
        <v>1000</v>
      </c>
      <c r="E48" s="19" t="s">
        <v>67</v>
      </c>
      <c r="F48" s="21">
        <v>180</v>
      </c>
      <c r="G48" s="21">
        <f>D48*F48</f>
        <v>180000</v>
      </c>
    </row>
    <row r="49" spans="1:7" ht="13.5" customHeight="1" x14ac:dyDescent="0.25">
      <c r="A49" s="4"/>
      <c r="B49" s="13" t="s">
        <v>34</v>
      </c>
      <c r="C49" s="14"/>
      <c r="D49" s="14"/>
      <c r="E49" s="14"/>
      <c r="F49" s="15"/>
      <c r="G49" s="16">
        <f>SUM(G42:G48)</f>
        <v>962147</v>
      </c>
    </row>
    <row r="50" spans="1:7" ht="12" customHeight="1" x14ac:dyDescent="0.25">
      <c r="A50" s="2"/>
      <c r="B50" s="102"/>
      <c r="C50" s="103"/>
      <c r="D50" s="103"/>
      <c r="E50" s="107"/>
      <c r="F50" s="104"/>
      <c r="G50" s="104"/>
    </row>
    <row r="51" spans="1:7" ht="12" customHeight="1" x14ac:dyDescent="0.25">
      <c r="A51" s="4"/>
      <c r="B51" s="94" t="s">
        <v>35</v>
      </c>
      <c r="C51" s="95"/>
      <c r="D51" s="96"/>
      <c r="E51" s="96"/>
      <c r="F51" s="97"/>
      <c r="G51" s="97"/>
    </row>
    <row r="52" spans="1:7" ht="24" customHeight="1" x14ac:dyDescent="0.25">
      <c r="A52" s="4"/>
      <c r="B52" s="105" t="s">
        <v>36</v>
      </c>
      <c r="C52" s="106" t="s">
        <v>29</v>
      </c>
      <c r="D52" s="106" t="s">
        <v>30</v>
      </c>
      <c r="E52" s="105" t="s">
        <v>18</v>
      </c>
      <c r="F52" s="106" t="s">
        <v>19</v>
      </c>
      <c r="G52" s="105" t="s">
        <v>20</v>
      </c>
    </row>
    <row r="53" spans="1:7" ht="12.75" customHeight="1" x14ac:dyDescent="0.25">
      <c r="A53" s="8"/>
      <c r="B53" s="68"/>
      <c r="C53" s="19"/>
      <c r="D53" s="21"/>
      <c r="E53" s="9"/>
      <c r="F53" s="24"/>
      <c r="G53" s="21"/>
    </row>
    <row r="54" spans="1:7" ht="13.5" customHeight="1" x14ac:dyDescent="0.25">
      <c r="A54" s="4"/>
      <c r="B54" s="76" t="s">
        <v>37</v>
      </c>
      <c r="C54" s="77"/>
      <c r="D54" s="77"/>
      <c r="E54" s="77"/>
      <c r="F54" s="78"/>
      <c r="G54" s="79"/>
    </row>
    <row r="55" spans="1:7" ht="12" customHeight="1" x14ac:dyDescent="0.25">
      <c r="A55" s="2"/>
      <c r="B55" s="108"/>
      <c r="C55" s="108"/>
      <c r="D55" s="108"/>
      <c r="E55" s="108"/>
      <c r="F55" s="109"/>
      <c r="G55" s="109"/>
    </row>
    <row r="56" spans="1:7" ht="12" customHeight="1" x14ac:dyDescent="0.25">
      <c r="A56" s="36"/>
      <c r="B56" s="110" t="s">
        <v>38</v>
      </c>
      <c r="C56" s="111"/>
      <c r="D56" s="111"/>
      <c r="E56" s="111"/>
      <c r="F56" s="111"/>
      <c r="G56" s="112">
        <f>G22+G38+G49+G54</f>
        <v>1251147</v>
      </c>
    </row>
    <row r="57" spans="1:7" ht="12" customHeight="1" x14ac:dyDescent="0.25">
      <c r="A57" s="36"/>
      <c r="B57" s="113" t="s">
        <v>39</v>
      </c>
      <c r="C57" s="114"/>
      <c r="D57" s="114"/>
      <c r="E57" s="114"/>
      <c r="F57" s="114"/>
      <c r="G57" s="115">
        <f>G56*0.05</f>
        <v>62557.350000000006</v>
      </c>
    </row>
    <row r="58" spans="1:7" ht="12" customHeight="1" x14ac:dyDescent="0.25">
      <c r="A58" s="36"/>
      <c r="B58" s="116" t="s">
        <v>40</v>
      </c>
      <c r="C58" s="117"/>
      <c r="D58" s="117"/>
      <c r="E58" s="117"/>
      <c r="F58" s="117"/>
      <c r="G58" s="118">
        <f>G57+G56</f>
        <v>1313704.3500000001</v>
      </c>
    </row>
    <row r="59" spans="1:7" ht="12" customHeight="1" x14ac:dyDescent="0.25">
      <c r="A59" s="36"/>
      <c r="B59" s="113" t="s">
        <v>41</v>
      </c>
      <c r="C59" s="114"/>
      <c r="D59" s="114"/>
      <c r="E59" s="114"/>
      <c r="F59" s="114"/>
      <c r="G59" s="115">
        <f>G12</f>
        <v>1692000</v>
      </c>
    </row>
    <row r="60" spans="1:7" ht="12" customHeight="1" x14ac:dyDescent="0.25">
      <c r="A60" s="36"/>
      <c r="B60" s="119" t="s">
        <v>42</v>
      </c>
      <c r="C60" s="120"/>
      <c r="D60" s="120"/>
      <c r="E60" s="120"/>
      <c r="F60" s="120"/>
      <c r="G60" s="121">
        <f>G59-G58</f>
        <v>378295.64999999991</v>
      </c>
    </row>
    <row r="61" spans="1:7" ht="12" customHeight="1" x14ac:dyDescent="0.25">
      <c r="A61" s="36"/>
      <c r="B61" s="37" t="s">
        <v>43</v>
      </c>
      <c r="C61" s="38"/>
      <c r="D61" s="38"/>
      <c r="E61" s="38"/>
      <c r="F61" s="38"/>
      <c r="G61" s="33"/>
    </row>
    <row r="62" spans="1:7" ht="12.75" customHeight="1" thickBot="1" x14ac:dyDescent="0.3">
      <c r="A62" s="36"/>
      <c r="B62" s="39"/>
      <c r="C62" s="38"/>
      <c r="D62" s="38"/>
      <c r="E62" s="38"/>
      <c r="F62" s="38"/>
      <c r="G62" s="33"/>
    </row>
    <row r="63" spans="1:7" ht="12" customHeight="1" x14ac:dyDescent="0.25">
      <c r="A63" s="36"/>
      <c r="B63" s="51" t="s">
        <v>44</v>
      </c>
      <c r="C63" s="52"/>
      <c r="D63" s="52"/>
      <c r="E63" s="52"/>
      <c r="F63" s="53"/>
      <c r="G63" s="33"/>
    </row>
    <row r="64" spans="1:7" ht="12" customHeight="1" x14ac:dyDescent="0.25">
      <c r="A64" s="36"/>
      <c r="B64" s="54" t="s">
        <v>45</v>
      </c>
      <c r="C64" s="35"/>
      <c r="D64" s="35"/>
      <c r="E64" s="35"/>
      <c r="F64" s="55"/>
      <c r="G64" s="33"/>
    </row>
    <row r="65" spans="1:7" ht="12" customHeight="1" x14ac:dyDescent="0.25">
      <c r="A65" s="36"/>
      <c r="B65" s="54" t="s">
        <v>46</v>
      </c>
      <c r="C65" s="35"/>
      <c r="D65" s="35"/>
      <c r="E65" s="35"/>
      <c r="F65" s="55"/>
      <c r="G65" s="33"/>
    </row>
    <row r="66" spans="1:7" ht="12" customHeight="1" x14ac:dyDescent="0.25">
      <c r="A66" s="36"/>
      <c r="B66" s="54" t="s">
        <v>47</v>
      </c>
      <c r="C66" s="35"/>
      <c r="D66" s="35"/>
      <c r="E66" s="35"/>
      <c r="F66" s="55"/>
      <c r="G66" s="33"/>
    </row>
    <row r="67" spans="1:7" ht="12" customHeight="1" x14ac:dyDescent="0.25">
      <c r="A67" s="36"/>
      <c r="B67" s="54" t="s">
        <v>48</v>
      </c>
      <c r="C67" s="35"/>
      <c r="D67" s="35"/>
      <c r="E67" s="35"/>
      <c r="F67" s="55"/>
      <c r="G67" s="33"/>
    </row>
    <row r="68" spans="1:7" ht="12" customHeight="1" x14ac:dyDescent="0.25">
      <c r="A68" s="36"/>
      <c r="B68" s="54" t="s">
        <v>49</v>
      </c>
      <c r="C68" s="35"/>
      <c r="D68" s="35"/>
      <c r="E68" s="35"/>
      <c r="F68" s="55"/>
      <c r="G68" s="33"/>
    </row>
    <row r="69" spans="1:7" ht="12.75" customHeight="1" thickBot="1" x14ac:dyDescent="0.3">
      <c r="A69" s="36"/>
      <c r="B69" s="56" t="s">
        <v>50</v>
      </c>
      <c r="C69" s="57"/>
      <c r="D69" s="57"/>
      <c r="E69" s="57"/>
      <c r="F69" s="58"/>
      <c r="G69" s="33"/>
    </row>
    <row r="70" spans="1:7" ht="12.75" customHeight="1" x14ac:dyDescent="0.25">
      <c r="A70" s="36"/>
      <c r="B70" s="49"/>
      <c r="C70" s="35"/>
      <c r="D70" s="35"/>
      <c r="E70" s="35"/>
      <c r="F70" s="35"/>
      <c r="G70" s="33"/>
    </row>
    <row r="71" spans="1:7" ht="15" customHeight="1" thickBot="1" x14ac:dyDescent="0.3">
      <c r="A71" s="36"/>
      <c r="B71" s="129" t="s">
        <v>51</v>
      </c>
      <c r="C71" s="130"/>
      <c r="D71" s="48"/>
      <c r="E71" s="26"/>
      <c r="F71" s="26"/>
      <c r="G71" s="33"/>
    </row>
    <row r="72" spans="1:7" ht="12" customHeight="1" x14ac:dyDescent="0.25">
      <c r="A72" s="36"/>
      <c r="B72" s="41" t="s">
        <v>36</v>
      </c>
      <c r="C72" s="27" t="s">
        <v>87</v>
      </c>
      <c r="D72" s="42" t="s">
        <v>52</v>
      </c>
      <c r="E72" s="26"/>
      <c r="F72" s="26"/>
      <c r="G72" s="33"/>
    </row>
    <row r="73" spans="1:7" ht="12" customHeight="1" x14ac:dyDescent="0.25">
      <c r="A73" s="36"/>
      <c r="B73" s="43" t="s">
        <v>53</v>
      </c>
      <c r="C73" s="28">
        <f>+G22</f>
        <v>25000</v>
      </c>
      <c r="D73" s="44">
        <f>(C73/C79)</f>
        <v>1.9030156975578257E-2</v>
      </c>
      <c r="E73" s="26"/>
      <c r="F73" s="26"/>
      <c r="G73" s="33"/>
    </row>
    <row r="74" spans="1:7" ht="12" customHeight="1" x14ac:dyDescent="0.25">
      <c r="A74" s="36"/>
      <c r="B74" s="43" t="s">
        <v>54</v>
      </c>
      <c r="C74" s="29"/>
      <c r="D74" s="44">
        <v>0</v>
      </c>
      <c r="E74" s="26"/>
      <c r="F74" s="26"/>
      <c r="G74" s="33"/>
    </row>
    <row r="75" spans="1:7" ht="12" customHeight="1" x14ac:dyDescent="0.25">
      <c r="A75" s="36"/>
      <c r="B75" s="43" t="s">
        <v>55</v>
      </c>
      <c r="C75" s="28">
        <f>+G38</f>
        <v>264000</v>
      </c>
      <c r="D75" s="44">
        <f>(C75/C79)</f>
        <v>0.20095845766210638</v>
      </c>
      <c r="E75" s="26"/>
      <c r="F75" s="26"/>
      <c r="G75" s="33"/>
    </row>
    <row r="76" spans="1:7" ht="12" customHeight="1" x14ac:dyDescent="0.25">
      <c r="A76" s="36"/>
      <c r="B76" s="43" t="s">
        <v>28</v>
      </c>
      <c r="C76" s="28">
        <f>+G49</f>
        <v>962147</v>
      </c>
      <c r="D76" s="44">
        <f>(C76/C79)</f>
        <v>0.73239233774326773</v>
      </c>
      <c r="E76" s="26"/>
      <c r="F76" s="26"/>
      <c r="G76" s="33"/>
    </row>
    <row r="77" spans="1:7" ht="12" customHeight="1" x14ac:dyDescent="0.25">
      <c r="A77" s="36"/>
      <c r="B77" s="43" t="s">
        <v>56</v>
      </c>
      <c r="C77" s="30">
        <v>0</v>
      </c>
      <c r="D77" s="44">
        <f>(C77/C79)</f>
        <v>0</v>
      </c>
      <c r="E77" s="32"/>
      <c r="F77" s="32"/>
      <c r="G77" s="33"/>
    </row>
    <row r="78" spans="1:7" ht="12" customHeight="1" x14ac:dyDescent="0.25">
      <c r="A78" s="36"/>
      <c r="B78" s="43" t="s">
        <v>57</v>
      </c>
      <c r="C78" s="30">
        <f>+G57</f>
        <v>62557.350000000006</v>
      </c>
      <c r="D78" s="44">
        <f>(C78/C79)</f>
        <v>4.7619047619047623E-2</v>
      </c>
      <c r="E78" s="32"/>
      <c r="F78" s="32"/>
      <c r="G78" s="33"/>
    </row>
    <row r="79" spans="1:7" ht="12.75" customHeight="1" thickBot="1" x14ac:dyDescent="0.3">
      <c r="A79" s="36"/>
      <c r="B79" s="45" t="s">
        <v>58</v>
      </c>
      <c r="C79" s="46">
        <f>SUM(C73:C78)</f>
        <v>1313704.3500000001</v>
      </c>
      <c r="D79" s="47">
        <f>SUM(D73:D78)</f>
        <v>1</v>
      </c>
      <c r="E79" s="32"/>
      <c r="F79" s="32"/>
      <c r="G79" s="33"/>
    </row>
    <row r="80" spans="1:7" ht="12" customHeight="1" x14ac:dyDescent="0.25">
      <c r="A80" s="36"/>
      <c r="B80" s="39"/>
      <c r="C80" s="38"/>
      <c r="D80" s="38"/>
      <c r="E80" s="38"/>
      <c r="F80" s="38"/>
      <c r="G80" s="33"/>
    </row>
    <row r="81" spans="1:7" ht="12.75" customHeight="1" x14ac:dyDescent="0.25">
      <c r="A81" s="36"/>
      <c r="B81" s="40"/>
      <c r="C81" s="38"/>
      <c r="D81" s="38"/>
      <c r="E81" s="38"/>
      <c r="F81" s="38"/>
      <c r="G81" s="33"/>
    </row>
    <row r="82" spans="1:7" ht="12" customHeight="1" thickBot="1" x14ac:dyDescent="0.3">
      <c r="A82" s="25"/>
      <c r="B82" s="60"/>
      <c r="C82" s="61" t="s">
        <v>77</v>
      </c>
      <c r="D82" s="62"/>
      <c r="E82" s="63"/>
      <c r="F82" s="31"/>
      <c r="G82" s="33"/>
    </row>
    <row r="83" spans="1:7" ht="23.25" customHeight="1" x14ac:dyDescent="0.25">
      <c r="A83" s="36"/>
      <c r="B83" s="71" t="s">
        <v>84</v>
      </c>
      <c r="C83" s="122">
        <v>460</v>
      </c>
      <c r="D83" s="122">
        <v>470</v>
      </c>
      <c r="E83" s="123">
        <v>480</v>
      </c>
      <c r="F83" s="59"/>
      <c r="G83" s="34"/>
    </row>
    <row r="84" spans="1:7" ht="26.25" customHeight="1" thickBot="1" x14ac:dyDescent="0.3">
      <c r="A84" s="36"/>
      <c r="B84" s="72" t="s">
        <v>83</v>
      </c>
      <c r="C84" s="46">
        <f>(G58/C83)</f>
        <v>2855.8790217391306</v>
      </c>
      <c r="D84" s="46">
        <f>(G58/D83)</f>
        <v>2795.1156382978725</v>
      </c>
      <c r="E84" s="64">
        <f>(G58/E83)</f>
        <v>2736.8840625000003</v>
      </c>
      <c r="F84" s="59"/>
      <c r="G84" s="34"/>
    </row>
    <row r="85" spans="1:7" ht="15.6" customHeight="1" x14ac:dyDescent="0.25">
      <c r="A85" s="36"/>
      <c r="B85" s="50" t="s">
        <v>59</v>
      </c>
      <c r="C85" s="35"/>
      <c r="D85" s="35"/>
      <c r="E85" s="35"/>
      <c r="F85" s="35"/>
      <c r="G85" s="35"/>
    </row>
  </sheetData>
  <mergeCells count="8">
    <mergeCell ref="B71:C71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paperSize="5" scale="68" orientation="portrait" r:id="rId1"/>
  <headerFooter>
    <oddFooter>&amp;C&amp;"Helvetica Neue,Regular"&amp;12&amp;K000000&amp;P</oddFooter>
  </headerFooter>
  <ignoredErrors>
    <ignoredError sqref="G3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 BALLICA BIANUAL TREBOL ROSADO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cp:lastPrinted>2023-03-07T13:54:13Z</cp:lastPrinted>
  <dcterms:created xsi:type="dcterms:W3CDTF">2020-11-27T12:49:26Z</dcterms:created>
  <dcterms:modified xsi:type="dcterms:W3CDTF">2023-04-27T17:43:31Z</dcterms:modified>
</cp:coreProperties>
</file>