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BALLICA -TREBO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44" i="1" l="1"/>
  <c r="G56" i="1"/>
  <c r="G62" i="1" l="1"/>
  <c r="G61" i="1" l="1"/>
  <c r="C85" i="1" l="1"/>
  <c r="C82" i="1"/>
  <c r="G55" i="1" l="1"/>
  <c r="G53" i="1"/>
  <c r="G52" i="1"/>
  <c r="G50" i="1"/>
  <c r="G49" i="1"/>
  <c r="G43" i="1"/>
  <c r="G42" i="1"/>
  <c r="G41" i="1"/>
  <c r="G40" i="1"/>
  <c r="G39" i="1"/>
  <c r="G38" i="1"/>
  <c r="G37" i="1"/>
  <c r="G21" i="1"/>
  <c r="G22" i="1"/>
  <c r="G23" i="1"/>
  <c r="G24" i="1"/>
  <c r="G25" i="1"/>
  <c r="G26" i="1"/>
  <c r="G27" i="1"/>
  <c r="G12" i="1" l="1"/>
  <c r="G67" i="1" l="1"/>
  <c r="G28" i="1" l="1"/>
  <c r="C81" i="1" s="1"/>
  <c r="C84" i="1"/>
  <c r="C83" i="1"/>
  <c r="G64" i="1" l="1"/>
  <c r="G65" i="1" s="1"/>
  <c r="G66" i="1" l="1"/>
  <c r="E92" i="1" s="1"/>
  <c r="C86" i="1"/>
  <c r="C92" i="1" l="1"/>
  <c r="D92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<sst xmlns="http://schemas.openxmlformats.org/spreadsheetml/2006/main" count="158" uniqueCount="102">
  <si>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</si>
  <si>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</si>
  <si>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</si>
  <si>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</si>
  <si>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</si>
  <si>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</si>
  <si>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</si>
  <si>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</si>
  <si>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</si>
  <si>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</si>
  <si>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</si>
  <si>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</si>
  <si>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</si>
  <si>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</si>
  <si>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</si>
  <si>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</si>
  <si>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</si>
  <si>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</si>
  <si>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</si>
  <si>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</si>
  <si>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</si>
  <si>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</si>
  <si>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</si>
  <si>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</si>
  <si>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</si>
  <si>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</si>
  <si>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</si>
  <si>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</si>
  <si>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</si>
  <si>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</si>
  <si>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</si>
  <si>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</si>
  <si>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</si>
  <si>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</si>
  <si>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</si>
  <si>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</si>
  <si>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</si>
  <si>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</si>
  <si>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</si>
  <si>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</si>
  <si>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</si>
  <si>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</si>
  <si>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</si>
  <si>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</si>
  <si>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</si>
  <si>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</si>
  <si>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</si>
  <si>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</si>
  <si>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</si>
  <si>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</si>
  <si>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</si>
  <si>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</si>
  <si>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</si>
  <si>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</si>
  <si>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</si>
  <si>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</si>
  <si>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</si>
  <si>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</si>
  <si>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</si>
  <si>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</si>
  <si>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Araucania</t>
  </si>
  <si>
    <t>Rastraje</t>
  </si>
  <si>
    <t>Abril-Mayo</t>
  </si>
  <si>
    <t>Siembra mecanizada</t>
  </si>
  <si>
    <t>Agosto</t>
  </si>
  <si>
    <t>Análisis de suelo</t>
  </si>
  <si>
    <t>Muestra</t>
  </si>
  <si>
    <t>MEDIO</t>
  </si>
  <si>
    <t>Traiguén</t>
  </si>
  <si>
    <t>SEQUÍA</t>
  </si>
  <si>
    <t>Aradura</t>
  </si>
  <si>
    <t>Vibrocultivador</t>
  </si>
  <si>
    <t>Rodillo</t>
  </si>
  <si>
    <t>Aplicación Fertilizantes</t>
  </si>
  <si>
    <t>Aplicación Herbicidas</t>
  </si>
  <si>
    <t>Mayo</t>
  </si>
  <si>
    <t>SEMILLA</t>
  </si>
  <si>
    <t>kg</t>
  </si>
  <si>
    <t>Kg</t>
  </si>
  <si>
    <t>marzo</t>
  </si>
  <si>
    <t>RENDIMIENTO (fardos /Há.)</t>
  </si>
  <si>
    <t>PRECIO ESPERADO ($/fardo)</t>
  </si>
  <si>
    <t xml:space="preserve">abril- mayo </t>
  </si>
  <si>
    <t>julio</t>
  </si>
  <si>
    <t>mayo</t>
  </si>
  <si>
    <t>agosto</t>
  </si>
  <si>
    <t>Ballica bianual (Tama)</t>
  </si>
  <si>
    <t>urea</t>
  </si>
  <si>
    <t>Mescla 11-30-11</t>
  </si>
  <si>
    <t>MCPA</t>
  </si>
  <si>
    <t>lt</t>
  </si>
  <si>
    <t>Rendimiento (fardos /hà)</t>
  </si>
  <si>
    <t>Costo unitario (fardo)</t>
  </si>
  <si>
    <t>MERCADO LOCAL</t>
  </si>
  <si>
    <t>Trebol subterraneo</t>
  </si>
  <si>
    <t>Fardo</t>
  </si>
  <si>
    <t>Confeccion fardos</t>
  </si>
  <si>
    <t>Diciembre</t>
  </si>
  <si>
    <t>Ballica Tama - Trébol  Subterraneo.</t>
  </si>
  <si>
    <t>Ballica - Trébol  Subterraneo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</si>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</sst>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;[Red]#,##0"/>
    <numFmt numFmtId="167" formatCode="_-* #,##0_-;\-* #,##0_-;_-* &quot;-&quot;??_-;_-@_-"/>
    <numFmt numFmtId="168" formatCode="#,##0_ ;\-#,##0\ "/>
  </numFmts>
  <fonts count="15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3" fillId="0" borderId="22"/>
    <xf numFmtId="43" fontId="4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1" fillId="2" borderId="7" xfId="0" applyFont="1" applyFill="1" applyBorder="1" applyAlignment="1"/>
    <xf numFmtId="0" fontId="0" fillId="2" borderId="10" xfId="0" applyFont="1" applyFill="1" applyBorder="1" applyAlignment="1"/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>
      <alignment horizontal="left"/>
    </xf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/>
    <xf numFmtId="164" fontId="9" fillId="2" borderId="22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0" fontId="10" fillId="0" borderId="55" xfId="0" applyFont="1" applyFill="1" applyBorder="1" applyAlignment="1">
      <alignment horizontal="left" vertical="center"/>
    </xf>
    <xf numFmtId="166" fontId="1" fillId="0" borderId="55" xfId="2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17" fontId="1" fillId="0" borderId="55" xfId="0" applyNumberFormat="1" applyFont="1" applyBorder="1" applyAlignment="1">
      <alignment horizontal="right" vertical="center"/>
    </xf>
    <xf numFmtId="0" fontId="1" fillId="0" borderId="55" xfId="0" applyFont="1" applyBorder="1" applyAlignment="1">
      <alignment horizontal="left" vertical="center"/>
    </xf>
    <xf numFmtId="167" fontId="1" fillId="9" borderId="55" xfId="2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167" fontId="1" fillId="0" borderId="55" xfId="2" applyNumberFormat="1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17" fontId="1" fillId="0" borderId="55" xfId="0" applyNumberFormat="1" applyFont="1" applyBorder="1" applyAlignment="1">
      <alignment horizontal="lef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0" borderId="55" xfId="0" applyFont="1" applyFill="1" applyBorder="1" applyAlignment="1">
      <alignment vertical="center"/>
    </xf>
    <xf numFmtId="0" fontId="10" fillId="0" borderId="55" xfId="0" applyFont="1" applyFill="1" applyBorder="1" applyAlignment="1">
      <alignment horizontal="center"/>
    </xf>
    <xf numFmtId="3" fontId="10" fillId="0" borderId="55" xfId="0" applyNumberFormat="1" applyFont="1" applyFill="1" applyBorder="1"/>
    <xf numFmtId="0" fontId="11" fillId="0" borderId="55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2" fontId="1" fillId="0" borderId="55" xfId="1" applyNumberFormat="1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 vertical="center"/>
    </xf>
    <xf numFmtId="3" fontId="1" fillId="0" borderId="55" xfId="1" applyNumberFormat="1" applyFont="1" applyFill="1" applyBorder="1" applyAlignment="1">
      <alignment horizontal="right"/>
    </xf>
    <xf numFmtId="3" fontId="10" fillId="0" borderId="55" xfId="0" applyNumberFormat="1" applyFont="1" applyFill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168" fontId="1" fillId="0" borderId="55" xfId="2" applyNumberFormat="1" applyFont="1" applyBorder="1" applyAlignment="1">
      <alignment vertical="center"/>
    </xf>
    <xf numFmtId="168" fontId="10" fillId="0" borderId="55" xfId="2" applyNumberFormat="1" applyFont="1" applyFill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168" fontId="10" fillId="0" borderId="55" xfId="2" applyNumberFormat="1" applyFont="1" applyBorder="1" applyAlignment="1">
      <alignment vertical="center"/>
    </xf>
    <xf numFmtId="3" fontId="1" fillId="0" borderId="55" xfId="0" applyNumberFormat="1" applyFont="1" applyFill="1" applyBorder="1" applyAlignment="1">
      <alignment vertical="center"/>
    </xf>
    <xf numFmtId="168" fontId="11" fillId="0" borderId="55" xfId="2" applyNumberFormat="1" applyFont="1" applyFill="1" applyBorder="1" applyAlignment="1">
      <alignment vertical="center"/>
    </xf>
    <xf numFmtId="0" fontId="10" fillId="0" borderId="55" xfId="0" applyFont="1" applyBorder="1" applyAlignment="1">
      <alignment wrapText="1"/>
    </xf>
    <xf numFmtId="0" fontId="10" fillId="0" borderId="55" xfId="0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9" borderId="55" xfId="0" applyNumberFormat="1" applyFont="1" applyFill="1" applyBorder="1" applyAlignment="1">
      <alignment horizontal="right" indent="1"/>
    </xf>
    <xf numFmtId="3" fontId="11" fillId="0" borderId="55" xfId="0" applyNumberFormat="1" applyFont="1" applyBorder="1"/>
    <xf numFmtId="49" fontId="11" fillId="9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3" fontId="1" fillId="2" borderId="6" xfId="0" applyNumberFormat="1" applyFont="1" applyFill="1" applyBorder="1" applyAlignment="1"/>
    <xf numFmtId="0" fontId="6" fillId="5" borderId="32" xfId="0" applyFont="1" applyFill="1" applyBorder="1" applyAlignment="1">
      <alignment vertical="center"/>
    </xf>
    <xf numFmtId="164" fontId="6" fillId="5" borderId="32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49" fontId="14" fillId="8" borderId="40" xfId="0" applyNumberFormat="1" applyFont="1" applyFill="1" applyBorder="1" applyAlignment="1">
      <alignment vertical="center"/>
    </xf>
    <xf numFmtId="0" fontId="9" fillId="8" borderId="41" xfId="0" applyFont="1" applyFill="1" applyBorder="1" applyAlignment="1">
      <alignment vertical="center"/>
    </xf>
    <xf numFmtId="0" fontId="1" fillId="8" borderId="42" xfId="0" applyFont="1" applyFill="1" applyBorder="1" applyAlignment="1"/>
    <xf numFmtId="0" fontId="1" fillId="6" borderId="22" xfId="0" applyFont="1" applyFill="1" applyBorder="1" applyAlignment="1"/>
    <xf numFmtId="49" fontId="9" fillId="7" borderId="33" xfId="0" applyNumberFormat="1" applyFont="1" applyFill="1" applyBorder="1" applyAlignment="1">
      <alignment vertical="center"/>
    </xf>
    <xf numFmtId="49" fontId="9" fillId="7" borderId="23" xfId="0" applyNumberFormat="1" applyFont="1" applyFill="1" applyBorder="1" applyAlignment="1">
      <alignment vertical="center"/>
    </xf>
    <xf numFmtId="49" fontId="1" fillId="7" borderId="34" xfId="0" applyNumberFormat="1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49" fontId="9" fillId="7" borderId="37" xfId="0" applyNumberFormat="1" applyFont="1" applyFill="1" applyBorder="1" applyAlignment="1">
      <alignment vertical="center"/>
    </xf>
    <xf numFmtId="165" fontId="9" fillId="7" borderId="38" xfId="0" applyNumberFormat="1" applyFont="1" applyFill="1" applyBorder="1" applyAlignment="1">
      <alignment vertical="center"/>
    </xf>
    <xf numFmtId="9" fontId="9" fillId="7" borderId="39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49" fontId="14" fillId="8" borderId="22" xfId="0" applyNumberFormat="1" applyFont="1" applyFill="1" applyBorder="1" applyAlignment="1">
      <alignment vertical="center"/>
    </xf>
    <xf numFmtId="0" fontId="6" fillId="8" borderId="22" xfId="0" applyFont="1" applyFill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9" fillId="7" borderId="52" xfId="0" applyNumberFormat="1" applyFont="1" applyFill="1" applyBorder="1" applyAlignment="1">
      <alignment vertical="center"/>
    </xf>
    <xf numFmtId="0" fontId="9" fillId="7" borderId="53" xfId="0" applyNumberFormat="1" applyFont="1" applyFill="1" applyBorder="1" applyAlignment="1">
      <alignment vertical="center"/>
    </xf>
    <xf numFmtId="0" fontId="9" fillId="7" borderId="54" xfId="0" applyNumberFormat="1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165" fontId="9" fillId="7" borderId="39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47624</xdr:rowOff>
    </xdr:from>
    <xdr:to>
      <xdr:col>7</xdr:col>
      <xdr:colOff>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7624"/>
          <a:ext cx="5876925" cy="1285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workbookViewId="0">
      <selection activeCell="L19" sqref="L1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3">
      <c r="A1" s="2"/>
      <c r="B1" s="17"/>
      <c r="C1" s="17"/>
      <c r="D1" s="17"/>
      <c r="E1" s="17"/>
      <c r="F1" s="17"/>
      <c r="G1" s="17"/>
    </row>
    <row r="2" spans="1:7" ht="15" customHeight="1" x14ac:dyDescent="0.3">
      <c r="A2" s="2"/>
      <c r="B2" s="17"/>
      <c r="C2" s="17"/>
      <c r="D2" s="17"/>
      <c r="E2" s="17"/>
      <c r="F2" s="17"/>
      <c r="G2" s="17"/>
    </row>
    <row r="3" spans="1:7" ht="15" customHeight="1" x14ac:dyDescent="0.3">
      <c r="A3" s="2"/>
      <c r="B3" s="17"/>
      <c r="C3" s="17"/>
      <c r="D3" s="17"/>
      <c r="E3" s="17"/>
      <c r="F3" s="17"/>
      <c r="G3" s="17"/>
    </row>
    <row r="4" spans="1:7" ht="15" customHeight="1" x14ac:dyDescent="0.3">
      <c r="A4" s="2"/>
      <c r="B4" s="17"/>
      <c r="C4" s="17"/>
      <c r="D4" s="17"/>
      <c r="E4" s="17"/>
      <c r="F4" s="17"/>
      <c r="G4" s="17"/>
    </row>
    <row r="5" spans="1:7" ht="15" customHeight="1" x14ac:dyDescent="0.3">
      <c r="A5" s="2"/>
      <c r="B5" s="17"/>
      <c r="C5" s="17"/>
      <c r="D5" s="17"/>
      <c r="E5" s="17"/>
      <c r="F5" s="17"/>
      <c r="G5" s="17"/>
    </row>
    <row r="6" spans="1:7" ht="15" customHeight="1" x14ac:dyDescent="0.3">
      <c r="A6" s="2"/>
      <c r="B6" s="17"/>
      <c r="C6" s="17"/>
      <c r="D6" s="17"/>
      <c r="E6" s="17"/>
      <c r="F6" s="17"/>
      <c r="G6" s="17"/>
    </row>
    <row r="7" spans="1:7" ht="15" customHeight="1" x14ac:dyDescent="0.3">
      <c r="A7" s="2"/>
      <c r="B7" s="17"/>
      <c r="C7" s="17"/>
      <c r="D7" s="17"/>
      <c r="E7" s="17"/>
      <c r="F7" s="17"/>
      <c r="G7" s="17"/>
    </row>
    <row r="8" spans="1:7" ht="15" customHeight="1" x14ac:dyDescent="0.3">
      <c r="A8" s="2"/>
      <c r="B8" s="18"/>
      <c r="C8" s="19"/>
      <c r="D8" s="17"/>
      <c r="E8" s="19"/>
      <c r="F8" s="19"/>
      <c r="G8" s="19"/>
    </row>
    <row r="9" spans="1:7" ht="12" customHeight="1" x14ac:dyDescent="0.25">
      <c r="A9" s="3"/>
      <c r="B9" s="20" t="s">
        <v>0</v>
      </c>
      <c r="C9" s="69" t="s">
        <v>99</v>
      </c>
      <c r="D9" s="4"/>
      <c r="E9" s="21" t="s">
        <v>80</v>
      </c>
      <c r="F9" s="22"/>
      <c r="G9" s="70">
        <v>350</v>
      </c>
    </row>
    <row r="10" spans="1:7" ht="38.25" customHeight="1" x14ac:dyDescent="0.25">
      <c r="A10" s="3"/>
      <c r="B10" s="71" t="s">
        <v>1</v>
      </c>
      <c r="C10" s="72" t="s">
        <v>98</v>
      </c>
      <c r="D10" s="4"/>
      <c r="E10" s="73" t="s">
        <v>2</v>
      </c>
      <c r="F10" s="74"/>
      <c r="G10" s="75">
        <v>45261</v>
      </c>
    </row>
    <row r="11" spans="1:7" ht="15" x14ac:dyDescent="0.25">
      <c r="A11" s="3"/>
      <c r="B11" s="71" t="s">
        <v>3</v>
      </c>
      <c r="C11" s="76" t="s">
        <v>67</v>
      </c>
      <c r="D11" s="4"/>
      <c r="E11" s="73" t="s">
        <v>81</v>
      </c>
      <c r="F11" s="74"/>
      <c r="G11" s="77">
        <v>5000</v>
      </c>
    </row>
    <row r="12" spans="1:7" ht="11.25" customHeight="1" x14ac:dyDescent="0.25">
      <c r="A12" s="3"/>
      <c r="B12" s="71" t="s">
        <v>4</v>
      </c>
      <c r="C12" s="76" t="s">
        <v>60</v>
      </c>
      <c r="D12" s="4"/>
      <c r="E12" s="78" t="s">
        <v>5</v>
      </c>
      <c r="F12" s="79"/>
      <c r="G12" s="80">
        <f>G9*G11</f>
        <v>1750000</v>
      </c>
    </row>
    <row r="13" spans="1:7" ht="11.25" customHeight="1" x14ac:dyDescent="0.25">
      <c r="A13" s="3"/>
      <c r="B13" s="71" t="s">
        <v>6</v>
      </c>
      <c r="C13" s="69" t="s">
        <v>68</v>
      </c>
      <c r="D13" s="4"/>
      <c r="E13" s="73" t="s">
        <v>7</v>
      </c>
      <c r="F13" s="74"/>
      <c r="G13" s="81" t="s">
        <v>93</v>
      </c>
    </row>
    <row r="14" spans="1:7" ht="15" x14ac:dyDescent="0.25">
      <c r="A14" s="3"/>
      <c r="B14" s="71" t="s">
        <v>8</v>
      </c>
      <c r="C14" s="76" t="s">
        <v>68</v>
      </c>
      <c r="D14" s="4"/>
      <c r="E14" s="73" t="s">
        <v>9</v>
      </c>
      <c r="F14" s="74"/>
      <c r="G14" s="75">
        <v>45261</v>
      </c>
    </row>
    <row r="15" spans="1:7" ht="27" x14ac:dyDescent="0.25">
      <c r="A15" s="3"/>
      <c r="B15" s="71" t="s">
        <v>10</v>
      </c>
      <c r="C15" s="82">
        <v>44986</v>
      </c>
      <c r="D15" s="4"/>
      <c r="E15" s="83" t="s">
        <v>11</v>
      </c>
      <c r="F15" s="84"/>
      <c r="G15" s="81" t="s">
        <v>69</v>
      </c>
    </row>
    <row r="16" spans="1:7" ht="12" customHeight="1" x14ac:dyDescent="0.25">
      <c r="A16" s="2"/>
      <c r="B16" s="23"/>
      <c r="C16" s="24"/>
      <c r="D16" s="25"/>
      <c r="E16" s="26"/>
      <c r="F16" s="26"/>
      <c r="G16" s="27"/>
    </row>
    <row r="17" spans="1:7" ht="12" customHeight="1" x14ac:dyDescent="0.25">
      <c r="A17" s="5"/>
      <c r="B17" s="28" t="s">
        <v>12</v>
      </c>
      <c r="C17" s="29"/>
      <c r="D17" s="29"/>
      <c r="E17" s="29"/>
      <c r="F17" s="29"/>
      <c r="G17" s="29"/>
    </row>
    <row r="18" spans="1:7" ht="12" customHeight="1" x14ac:dyDescent="0.25">
      <c r="A18" s="2"/>
      <c r="B18" s="30"/>
      <c r="C18" s="31"/>
      <c r="D18" s="31"/>
      <c r="E18" s="31"/>
      <c r="F18" s="32"/>
      <c r="G18" s="32"/>
    </row>
    <row r="19" spans="1:7" ht="12" customHeight="1" x14ac:dyDescent="0.25">
      <c r="A19" s="3"/>
      <c r="B19" s="33" t="s">
        <v>13</v>
      </c>
      <c r="C19" s="34"/>
      <c r="D19" s="35"/>
      <c r="E19" s="35"/>
      <c r="F19" s="35"/>
      <c r="G19" s="35"/>
    </row>
    <row r="20" spans="1:7" ht="24" customHeight="1" x14ac:dyDescent="0.25">
      <c r="A20" s="5"/>
      <c r="B20" s="36" t="s">
        <v>14</v>
      </c>
      <c r="C20" s="36" t="s">
        <v>15</v>
      </c>
      <c r="D20" s="36" t="s">
        <v>16</v>
      </c>
      <c r="E20" s="36" t="s">
        <v>17</v>
      </c>
      <c r="F20" s="36" t="s">
        <v>18</v>
      </c>
      <c r="G20" s="36" t="s">
        <v>19</v>
      </c>
    </row>
    <row r="21" spans="1:7" ht="12.75" customHeight="1" x14ac:dyDescent="0.25">
      <c r="A21" s="5"/>
      <c r="B21" s="85" t="s">
        <v>70</v>
      </c>
      <c r="C21" s="86" t="s">
        <v>20</v>
      </c>
      <c r="D21" s="86">
        <v>0.2</v>
      </c>
      <c r="E21" s="86" t="s">
        <v>82</v>
      </c>
      <c r="F21" s="87">
        <v>20000</v>
      </c>
      <c r="G21" s="87">
        <f>D21*F21</f>
        <v>4000</v>
      </c>
    </row>
    <row r="22" spans="1:7" ht="12.75" customHeight="1" x14ac:dyDescent="0.25">
      <c r="A22" s="5"/>
      <c r="B22" s="85" t="s">
        <v>61</v>
      </c>
      <c r="C22" s="86" t="s">
        <v>20</v>
      </c>
      <c r="D22" s="86">
        <v>0.1</v>
      </c>
      <c r="E22" s="86" t="s">
        <v>62</v>
      </c>
      <c r="F22" s="87">
        <v>20000</v>
      </c>
      <c r="G22" s="87">
        <f t="shared" ref="G22:G27" si="0">D22*F22</f>
        <v>2000</v>
      </c>
    </row>
    <row r="23" spans="1:7" ht="12.75" customHeight="1" x14ac:dyDescent="0.25">
      <c r="A23" s="5"/>
      <c r="B23" s="85" t="s">
        <v>71</v>
      </c>
      <c r="C23" s="86" t="s">
        <v>20</v>
      </c>
      <c r="D23" s="86">
        <v>0.2</v>
      </c>
      <c r="E23" s="86" t="s">
        <v>62</v>
      </c>
      <c r="F23" s="87">
        <v>20000</v>
      </c>
      <c r="G23" s="87">
        <f t="shared" si="0"/>
        <v>4000</v>
      </c>
    </row>
    <row r="24" spans="1:7" ht="12.75" customHeight="1" x14ac:dyDescent="0.25">
      <c r="A24" s="5"/>
      <c r="B24" s="85" t="s">
        <v>72</v>
      </c>
      <c r="C24" s="86" t="s">
        <v>20</v>
      </c>
      <c r="D24" s="86">
        <v>0.2</v>
      </c>
      <c r="E24" s="86" t="s">
        <v>75</v>
      </c>
      <c r="F24" s="87">
        <v>20000</v>
      </c>
      <c r="G24" s="87">
        <f t="shared" si="0"/>
        <v>4000</v>
      </c>
    </row>
    <row r="25" spans="1:7" ht="12.75" customHeight="1" x14ac:dyDescent="0.25">
      <c r="A25" s="5"/>
      <c r="B25" s="85" t="s">
        <v>63</v>
      </c>
      <c r="C25" s="86" t="s">
        <v>20</v>
      </c>
      <c r="D25" s="86">
        <v>0.25</v>
      </c>
      <c r="E25" s="86" t="s">
        <v>75</v>
      </c>
      <c r="F25" s="87">
        <v>20000</v>
      </c>
      <c r="G25" s="87">
        <f t="shared" si="0"/>
        <v>5000</v>
      </c>
    </row>
    <row r="26" spans="1:7" ht="14.1" customHeight="1" x14ac:dyDescent="0.25">
      <c r="A26" s="5"/>
      <c r="B26" s="85" t="s">
        <v>73</v>
      </c>
      <c r="C26" s="86" t="s">
        <v>20</v>
      </c>
      <c r="D26" s="88">
        <v>0.2</v>
      </c>
      <c r="E26" s="86" t="s">
        <v>64</v>
      </c>
      <c r="F26" s="87">
        <v>20000</v>
      </c>
      <c r="G26" s="87">
        <f t="shared" si="0"/>
        <v>4000</v>
      </c>
    </row>
    <row r="27" spans="1:7" ht="12.75" customHeight="1" x14ac:dyDescent="0.25">
      <c r="A27" s="5"/>
      <c r="B27" s="85" t="s">
        <v>74</v>
      </c>
      <c r="C27" s="88" t="s">
        <v>20</v>
      </c>
      <c r="D27" s="88">
        <v>0.5</v>
      </c>
      <c r="E27" s="88" t="s">
        <v>83</v>
      </c>
      <c r="F27" s="87">
        <v>20000</v>
      </c>
      <c r="G27" s="87">
        <f t="shared" si="0"/>
        <v>10000</v>
      </c>
    </row>
    <row r="28" spans="1:7" ht="12.75" customHeight="1" x14ac:dyDescent="0.25">
      <c r="A28" s="5"/>
      <c r="B28" s="89" t="s">
        <v>21</v>
      </c>
      <c r="C28" s="90"/>
      <c r="D28" s="90"/>
      <c r="E28" s="90"/>
      <c r="F28" s="91"/>
      <c r="G28" s="92">
        <f>SUM(G21:G27)</f>
        <v>33000</v>
      </c>
    </row>
    <row r="29" spans="1:7" ht="12" customHeight="1" x14ac:dyDescent="0.25">
      <c r="A29" s="2"/>
      <c r="B29" s="30"/>
      <c r="C29" s="32"/>
      <c r="D29" s="32"/>
      <c r="E29" s="32"/>
      <c r="F29" s="37"/>
      <c r="G29" s="37"/>
    </row>
    <row r="30" spans="1:7" ht="12" customHeight="1" x14ac:dyDescent="0.25">
      <c r="A30" s="3"/>
      <c r="B30" s="38" t="s">
        <v>22</v>
      </c>
      <c r="C30" s="39"/>
      <c r="D30" s="40"/>
      <c r="E30" s="40"/>
      <c r="F30" s="41"/>
      <c r="G30" s="41"/>
    </row>
    <row r="31" spans="1:7" ht="24" customHeight="1" x14ac:dyDescent="0.25">
      <c r="A31" s="3"/>
      <c r="B31" s="42" t="s">
        <v>14</v>
      </c>
      <c r="C31" s="43" t="s">
        <v>15</v>
      </c>
      <c r="D31" s="43" t="s">
        <v>16</v>
      </c>
      <c r="E31" s="42" t="s">
        <v>17</v>
      </c>
      <c r="F31" s="43" t="s">
        <v>18</v>
      </c>
      <c r="G31" s="42" t="s">
        <v>19</v>
      </c>
    </row>
    <row r="32" spans="1:7" ht="12" customHeight="1" x14ac:dyDescent="0.25">
      <c r="A32" s="3"/>
      <c r="B32" s="44"/>
      <c r="C32" s="45" t="s">
        <v>59</v>
      </c>
      <c r="D32" s="45"/>
      <c r="E32" s="45"/>
      <c r="F32" s="44"/>
      <c r="G32" s="44"/>
    </row>
    <row r="33" spans="1:11" ht="12" customHeight="1" x14ac:dyDescent="0.25">
      <c r="A33" s="3"/>
      <c r="B33" s="6" t="s">
        <v>23</v>
      </c>
      <c r="C33" s="7"/>
      <c r="D33" s="7"/>
      <c r="E33" s="7"/>
      <c r="F33" s="8"/>
      <c r="G33" s="8"/>
    </row>
    <row r="34" spans="1:11" ht="12" customHeight="1" x14ac:dyDescent="0.25">
      <c r="A34" s="2"/>
      <c r="B34" s="46"/>
      <c r="C34" s="47"/>
      <c r="D34" s="47"/>
      <c r="E34" s="47"/>
      <c r="F34" s="48"/>
      <c r="G34" s="48"/>
    </row>
    <row r="35" spans="1:11" ht="12" customHeight="1" x14ac:dyDescent="0.25">
      <c r="A35" s="3"/>
      <c r="B35" s="38" t="s">
        <v>24</v>
      </c>
      <c r="C35" s="39"/>
      <c r="D35" s="40"/>
      <c r="E35" s="40"/>
      <c r="F35" s="41"/>
      <c r="G35" s="41"/>
    </row>
    <row r="36" spans="1:11" ht="24" customHeight="1" x14ac:dyDescent="0.25">
      <c r="A36" s="3"/>
      <c r="B36" s="49" t="s">
        <v>14</v>
      </c>
      <c r="C36" s="49" t="s">
        <v>15</v>
      </c>
      <c r="D36" s="49" t="s">
        <v>16</v>
      </c>
      <c r="E36" s="49" t="s">
        <v>17</v>
      </c>
      <c r="F36" s="50" t="s">
        <v>18</v>
      </c>
      <c r="G36" s="49" t="s">
        <v>19</v>
      </c>
    </row>
    <row r="37" spans="1:11" ht="12.75" customHeight="1" x14ac:dyDescent="0.25">
      <c r="A37" s="5"/>
      <c r="B37" s="85" t="s">
        <v>70</v>
      </c>
      <c r="C37" s="93" t="s">
        <v>25</v>
      </c>
      <c r="D37" s="94">
        <v>0.12</v>
      </c>
      <c r="E37" s="95" t="s">
        <v>82</v>
      </c>
      <c r="F37" s="96">
        <v>250000</v>
      </c>
      <c r="G37" s="97">
        <f>D37*F37</f>
        <v>30000</v>
      </c>
    </row>
    <row r="38" spans="1:11" ht="12.75" customHeight="1" x14ac:dyDescent="0.25">
      <c r="A38" s="5"/>
      <c r="B38" s="85" t="s">
        <v>61</v>
      </c>
      <c r="C38" s="93" t="s">
        <v>25</v>
      </c>
      <c r="D38" s="94">
        <v>0.1</v>
      </c>
      <c r="E38" s="95" t="s">
        <v>82</v>
      </c>
      <c r="F38" s="96">
        <v>250000</v>
      </c>
      <c r="G38" s="97">
        <f t="shared" ref="G38:G43" si="1">D38*F38</f>
        <v>25000</v>
      </c>
    </row>
    <row r="39" spans="1:11" ht="12.75" customHeight="1" x14ac:dyDescent="0.25">
      <c r="A39" s="5"/>
      <c r="B39" s="85" t="s">
        <v>71</v>
      </c>
      <c r="C39" s="93" t="s">
        <v>25</v>
      </c>
      <c r="D39" s="94">
        <v>0.1</v>
      </c>
      <c r="E39" s="95" t="s">
        <v>82</v>
      </c>
      <c r="F39" s="96">
        <v>250000</v>
      </c>
      <c r="G39" s="97">
        <f t="shared" si="1"/>
        <v>25000</v>
      </c>
    </row>
    <row r="40" spans="1:11" ht="12.75" customHeight="1" x14ac:dyDescent="0.25">
      <c r="A40" s="5"/>
      <c r="B40" s="85" t="s">
        <v>72</v>
      </c>
      <c r="C40" s="93" t="s">
        <v>25</v>
      </c>
      <c r="D40" s="94">
        <v>0.1</v>
      </c>
      <c r="E40" s="95" t="s">
        <v>84</v>
      </c>
      <c r="F40" s="96">
        <v>250000</v>
      </c>
      <c r="G40" s="97">
        <f t="shared" si="1"/>
        <v>25000</v>
      </c>
    </row>
    <row r="41" spans="1:11" ht="12.75" customHeight="1" x14ac:dyDescent="0.25">
      <c r="A41" s="5"/>
      <c r="B41" s="85" t="s">
        <v>63</v>
      </c>
      <c r="C41" s="93" t="s">
        <v>25</v>
      </c>
      <c r="D41" s="94">
        <v>0.18</v>
      </c>
      <c r="E41" s="95" t="s">
        <v>84</v>
      </c>
      <c r="F41" s="96">
        <v>250000</v>
      </c>
      <c r="G41" s="97">
        <f t="shared" si="1"/>
        <v>45000</v>
      </c>
    </row>
    <row r="42" spans="1:11" ht="12.75" customHeight="1" x14ac:dyDescent="0.25">
      <c r="A42" s="5"/>
      <c r="B42" s="85" t="s">
        <v>73</v>
      </c>
      <c r="C42" s="93" t="s">
        <v>25</v>
      </c>
      <c r="D42" s="94">
        <v>0.05</v>
      </c>
      <c r="E42" s="95" t="s">
        <v>85</v>
      </c>
      <c r="F42" s="96">
        <v>250000</v>
      </c>
      <c r="G42" s="97">
        <f t="shared" si="1"/>
        <v>12500</v>
      </c>
    </row>
    <row r="43" spans="1:11" ht="12.75" customHeight="1" x14ac:dyDescent="0.25">
      <c r="A43" s="5"/>
      <c r="B43" s="85" t="s">
        <v>74</v>
      </c>
      <c r="C43" s="93" t="s">
        <v>25</v>
      </c>
      <c r="D43" s="94">
        <v>0.05</v>
      </c>
      <c r="E43" s="95" t="s">
        <v>83</v>
      </c>
      <c r="F43" s="96">
        <v>250000</v>
      </c>
      <c r="G43" s="97">
        <f t="shared" si="1"/>
        <v>12500</v>
      </c>
    </row>
    <row r="44" spans="1:11" ht="12.75" customHeight="1" x14ac:dyDescent="0.25">
      <c r="A44" s="3"/>
      <c r="B44" s="6" t="s">
        <v>26</v>
      </c>
      <c r="C44" s="7"/>
      <c r="D44" s="7"/>
      <c r="E44" s="7"/>
      <c r="F44" s="8"/>
      <c r="G44" s="9">
        <f>SUM(G37:G43)</f>
        <v>175000</v>
      </c>
    </row>
    <row r="45" spans="1:11" ht="12" customHeight="1" x14ac:dyDescent="0.25">
      <c r="A45" s="2"/>
      <c r="B45" s="46"/>
      <c r="C45" s="47"/>
      <c r="D45" s="47"/>
      <c r="E45" s="47"/>
      <c r="F45" s="48"/>
      <c r="G45" s="48"/>
    </row>
    <row r="46" spans="1:11" ht="12" customHeight="1" x14ac:dyDescent="0.25">
      <c r="A46" s="3"/>
      <c r="B46" s="38" t="s">
        <v>27</v>
      </c>
      <c r="C46" s="39"/>
      <c r="D46" s="40"/>
      <c r="E46" s="40"/>
      <c r="F46" s="41"/>
      <c r="G46" s="41"/>
    </row>
    <row r="47" spans="1:11" ht="24" customHeight="1" x14ac:dyDescent="0.25">
      <c r="A47" s="3"/>
      <c r="B47" s="50" t="s">
        <v>28</v>
      </c>
      <c r="C47" s="50" t="s">
        <v>29</v>
      </c>
      <c r="D47" s="50" t="s">
        <v>30</v>
      </c>
      <c r="E47" s="50" t="s">
        <v>17</v>
      </c>
      <c r="F47" s="50" t="s">
        <v>18</v>
      </c>
      <c r="G47" s="50" t="s">
        <v>19</v>
      </c>
      <c r="K47" s="16"/>
    </row>
    <row r="48" spans="1:11" ht="12.75" customHeight="1" x14ac:dyDescent="0.25">
      <c r="A48" s="5"/>
      <c r="B48" s="98" t="s">
        <v>76</v>
      </c>
      <c r="C48" s="99"/>
      <c r="D48" s="99"/>
      <c r="E48" s="99"/>
      <c r="F48" s="100"/>
      <c r="G48" s="100"/>
      <c r="K48" s="16"/>
    </row>
    <row r="49" spans="1:7" ht="12.75" customHeight="1" x14ac:dyDescent="0.25">
      <c r="A49" s="5"/>
      <c r="B49" s="85" t="s">
        <v>86</v>
      </c>
      <c r="C49" s="93" t="s">
        <v>77</v>
      </c>
      <c r="D49" s="95">
        <v>25</v>
      </c>
      <c r="E49" s="95" t="s">
        <v>84</v>
      </c>
      <c r="F49" s="101">
        <v>2192</v>
      </c>
      <c r="G49" s="101">
        <f>D49*F49</f>
        <v>54800</v>
      </c>
    </row>
    <row r="50" spans="1:7" ht="12.75" customHeight="1" x14ac:dyDescent="0.25">
      <c r="A50" s="5"/>
      <c r="B50" s="85" t="s">
        <v>94</v>
      </c>
      <c r="C50" s="93" t="s">
        <v>77</v>
      </c>
      <c r="D50" s="95">
        <v>15</v>
      </c>
      <c r="E50" s="95" t="s">
        <v>84</v>
      </c>
      <c r="F50" s="101">
        <v>2800</v>
      </c>
      <c r="G50" s="101">
        <f>D50*F50</f>
        <v>42000</v>
      </c>
    </row>
    <row r="51" spans="1:7" ht="12.75" customHeight="1" x14ac:dyDescent="0.25">
      <c r="A51" s="5"/>
      <c r="B51" s="98" t="s">
        <v>31</v>
      </c>
      <c r="C51" s="99"/>
      <c r="D51" s="102"/>
      <c r="E51" s="102"/>
      <c r="F51" s="103"/>
      <c r="G51" s="103"/>
    </row>
    <row r="52" spans="1:7" ht="12.75" customHeight="1" x14ac:dyDescent="0.25">
      <c r="A52" s="5"/>
      <c r="B52" s="85" t="s">
        <v>87</v>
      </c>
      <c r="C52" s="93" t="s">
        <v>78</v>
      </c>
      <c r="D52" s="95">
        <v>200</v>
      </c>
      <c r="E52" s="95" t="s">
        <v>85</v>
      </c>
      <c r="F52" s="101">
        <v>1040</v>
      </c>
      <c r="G52" s="101">
        <f>D52*F52</f>
        <v>208000</v>
      </c>
    </row>
    <row r="53" spans="1:7" ht="12.75" customHeight="1" x14ac:dyDescent="0.25">
      <c r="A53" s="5"/>
      <c r="B53" s="85" t="s">
        <v>88</v>
      </c>
      <c r="C53" s="93" t="s">
        <v>78</v>
      </c>
      <c r="D53" s="95">
        <v>200</v>
      </c>
      <c r="E53" s="95" t="s">
        <v>84</v>
      </c>
      <c r="F53" s="101">
        <v>1120</v>
      </c>
      <c r="G53" s="101">
        <f>D53*F53</f>
        <v>224000</v>
      </c>
    </row>
    <row r="54" spans="1:7" ht="12.75" customHeight="1" x14ac:dyDescent="0.25">
      <c r="A54" s="5"/>
      <c r="B54" s="98" t="s">
        <v>32</v>
      </c>
      <c r="C54" s="99"/>
      <c r="D54" s="102"/>
      <c r="E54" s="102"/>
      <c r="F54" s="103"/>
      <c r="G54" s="103"/>
    </row>
    <row r="55" spans="1:7" ht="12.75" customHeight="1" x14ac:dyDescent="0.25">
      <c r="A55" s="5"/>
      <c r="B55" s="85" t="s">
        <v>89</v>
      </c>
      <c r="C55" s="93" t="s">
        <v>90</v>
      </c>
      <c r="D55" s="93">
        <v>1</v>
      </c>
      <c r="E55" s="93" t="s">
        <v>83</v>
      </c>
      <c r="F55" s="104">
        <v>25000</v>
      </c>
      <c r="G55" s="105">
        <f>D55*F55</f>
        <v>25000</v>
      </c>
    </row>
    <row r="56" spans="1:7" ht="13.5" customHeight="1" x14ac:dyDescent="0.25">
      <c r="A56" s="3"/>
      <c r="B56" s="6" t="s">
        <v>33</v>
      </c>
      <c r="C56" s="7"/>
      <c r="D56" s="7"/>
      <c r="E56" s="7"/>
      <c r="F56" s="8"/>
      <c r="G56" s="9">
        <f>SUM(G48:G55)</f>
        <v>553800</v>
      </c>
    </row>
    <row r="57" spans="1:7" ht="12" customHeight="1" x14ac:dyDescent="0.25">
      <c r="A57" s="2"/>
      <c r="B57" s="46"/>
      <c r="C57" s="47"/>
      <c r="D57" s="47"/>
      <c r="E57" s="51"/>
      <c r="F57" s="48"/>
      <c r="G57" s="48"/>
    </row>
    <row r="58" spans="1:7" ht="12" customHeight="1" x14ac:dyDescent="0.25">
      <c r="A58" s="3"/>
      <c r="B58" s="38" t="s">
        <v>34</v>
      </c>
      <c r="C58" s="39"/>
      <c r="D58" s="40"/>
      <c r="E58" s="40"/>
      <c r="F58" s="41"/>
      <c r="G58" s="41"/>
    </row>
    <row r="59" spans="1:7" ht="24" customHeight="1" x14ac:dyDescent="0.25">
      <c r="A59" s="3"/>
      <c r="B59" s="49" t="s">
        <v>35</v>
      </c>
      <c r="C59" s="50" t="s">
        <v>29</v>
      </c>
      <c r="D59" s="50" t="s">
        <v>30</v>
      </c>
      <c r="E59" s="49" t="s">
        <v>17</v>
      </c>
      <c r="F59" s="50" t="s">
        <v>18</v>
      </c>
      <c r="G59" s="49" t="s">
        <v>19</v>
      </c>
    </row>
    <row r="60" spans="1:7" ht="12.75" customHeight="1" x14ac:dyDescent="0.25">
      <c r="A60" s="5"/>
      <c r="B60" s="106" t="s">
        <v>65</v>
      </c>
      <c r="C60" s="107" t="s">
        <v>66</v>
      </c>
      <c r="D60" s="108">
        <v>1</v>
      </c>
      <c r="E60" s="107" t="s">
        <v>79</v>
      </c>
      <c r="F60" s="109">
        <v>30000</v>
      </c>
      <c r="G60" s="110">
        <v>30000</v>
      </c>
    </row>
    <row r="61" spans="1:7" ht="13.5" customHeight="1" x14ac:dyDescent="0.25">
      <c r="A61" s="5"/>
      <c r="B61" s="111" t="s">
        <v>96</v>
      </c>
      <c r="C61" s="112" t="s">
        <v>95</v>
      </c>
      <c r="D61" s="113">
        <v>350</v>
      </c>
      <c r="E61" s="114" t="s">
        <v>97</v>
      </c>
      <c r="F61" s="115">
        <v>1000</v>
      </c>
      <c r="G61" s="115">
        <f>D61*F61</f>
        <v>350000</v>
      </c>
    </row>
    <row r="62" spans="1:7" ht="13.5" customHeight="1" x14ac:dyDescent="0.25">
      <c r="A62" s="3"/>
      <c r="B62" s="10" t="s">
        <v>36</v>
      </c>
      <c r="C62" s="11"/>
      <c r="D62" s="11"/>
      <c r="E62" s="11"/>
      <c r="F62" s="12"/>
      <c r="G62" s="13">
        <f>SUM(G60:G61)</f>
        <v>380000</v>
      </c>
    </row>
    <row r="63" spans="1:7" ht="12" customHeight="1" x14ac:dyDescent="0.25">
      <c r="A63" s="2"/>
      <c r="B63" s="52"/>
      <c r="C63" s="52"/>
      <c r="D63" s="52"/>
      <c r="E63" s="52"/>
      <c r="F63" s="53"/>
      <c r="G63" s="53"/>
    </row>
    <row r="64" spans="1:7" ht="12" customHeight="1" x14ac:dyDescent="0.25">
      <c r="A64" s="15"/>
      <c r="B64" s="54" t="s">
        <v>37</v>
      </c>
      <c r="C64" s="55"/>
      <c r="D64" s="55"/>
      <c r="E64" s="55"/>
      <c r="F64" s="55"/>
      <c r="G64" s="56">
        <f>G28+G44+G56+G62</f>
        <v>1141800</v>
      </c>
    </row>
    <row r="65" spans="1:7" ht="12" customHeight="1" x14ac:dyDescent="0.25">
      <c r="A65" s="15"/>
      <c r="B65" s="57" t="s">
        <v>38</v>
      </c>
      <c r="C65" s="58"/>
      <c r="D65" s="58"/>
      <c r="E65" s="58"/>
      <c r="F65" s="58"/>
      <c r="G65" s="59">
        <f>G64*0.05</f>
        <v>57090</v>
      </c>
    </row>
    <row r="66" spans="1:7" ht="12" customHeight="1" x14ac:dyDescent="0.25">
      <c r="A66" s="15"/>
      <c r="B66" s="60" t="s">
        <v>39</v>
      </c>
      <c r="C66" s="61"/>
      <c r="D66" s="61"/>
      <c r="E66" s="61"/>
      <c r="F66" s="61"/>
      <c r="G66" s="62">
        <f>G65+G64</f>
        <v>1198890</v>
      </c>
    </row>
    <row r="67" spans="1:7" ht="12" customHeight="1" x14ac:dyDescent="0.25">
      <c r="A67" s="15"/>
      <c r="B67" s="57" t="s">
        <v>40</v>
      </c>
      <c r="C67" s="58"/>
      <c r="D67" s="58"/>
      <c r="E67" s="58"/>
      <c r="F67" s="58"/>
      <c r="G67" s="59">
        <f>G12</f>
        <v>1750000</v>
      </c>
    </row>
    <row r="68" spans="1:7" ht="12" customHeight="1" x14ac:dyDescent="0.25">
      <c r="A68" s="15"/>
      <c r="B68" s="63" t="s">
        <v>41</v>
      </c>
      <c r="C68" s="116"/>
      <c r="D68" s="116"/>
      <c r="E68" s="116"/>
      <c r="F68" s="116"/>
      <c r="G68" s="117">
        <f>G67-G66</f>
        <v>551110</v>
      </c>
    </row>
    <row r="69" spans="1:7" ht="12" customHeight="1" x14ac:dyDescent="0.25">
      <c r="A69" s="15"/>
      <c r="B69" s="118" t="s">
        <v>100</v>
      </c>
      <c r="C69" s="119"/>
      <c r="D69" s="119"/>
      <c r="E69" s="119"/>
      <c r="F69" s="119"/>
      <c r="G69" s="64"/>
    </row>
    <row r="70" spans="1:7" ht="12.75" customHeight="1" thickBot="1" x14ac:dyDescent="0.3">
      <c r="A70" s="15"/>
      <c r="B70" s="120"/>
      <c r="C70" s="119"/>
      <c r="D70" s="119"/>
      <c r="E70" s="119"/>
      <c r="F70" s="119"/>
      <c r="G70" s="64"/>
    </row>
    <row r="71" spans="1:7" ht="12" customHeight="1" x14ac:dyDescent="0.25">
      <c r="A71" s="15"/>
      <c r="B71" s="121" t="s">
        <v>101</v>
      </c>
      <c r="C71" s="122"/>
      <c r="D71" s="122"/>
      <c r="E71" s="122"/>
      <c r="F71" s="123"/>
      <c r="G71" s="64"/>
    </row>
    <row r="72" spans="1:7" ht="12" customHeight="1" x14ac:dyDescent="0.25">
      <c r="A72" s="15"/>
      <c r="B72" s="124" t="s">
        <v>42</v>
      </c>
      <c r="C72" s="125"/>
      <c r="D72" s="125"/>
      <c r="E72" s="125"/>
      <c r="F72" s="126"/>
      <c r="G72" s="64"/>
    </row>
    <row r="73" spans="1:7" ht="12" customHeight="1" x14ac:dyDescent="0.25">
      <c r="A73" s="15"/>
      <c r="B73" s="124" t="s">
        <v>43</v>
      </c>
      <c r="C73" s="125"/>
      <c r="D73" s="125"/>
      <c r="E73" s="125"/>
      <c r="F73" s="126"/>
      <c r="G73" s="64"/>
    </row>
    <row r="74" spans="1:7" ht="12" customHeight="1" x14ac:dyDescent="0.25">
      <c r="A74" s="15"/>
      <c r="B74" s="124" t="s">
        <v>44</v>
      </c>
      <c r="C74" s="125"/>
      <c r="D74" s="125"/>
      <c r="E74" s="125"/>
      <c r="F74" s="126"/>
      <c r="G74" s="64"/>
    </row>
    <row r="75" spans="1:7" ht="12" customHeight="1" x14ac:dyDescent="0.25">
      <c r="A75" s="15"/>
      <c r="B75" s="124" t="s">
        <v>45</v>
      </c>
      <c r="C75" s="125"/>
      <c r="D75" s="125"/>
      <c r="E75" s="125"/>
      <c r="F75" s="126"/>
      <c r="G75" s="64"/>
    </row>
    <row r="76" spans="1:7" ht="12" customHeight="1" x14ac:dyDescent="0.25">
      <c r="A76" s="15"/>
      <c r="B76" s="124" t="s">
        <v>46</v>
      </c>
      <c r="C76" s="125"/>
      <c r="D76" s="125"/>
      <c r="E76" s="125"/>
      <c r="F76" s="126"/>
      <c r="G76" s="64"/>
    </row>
    <row r="77" spans="1:7" ht="12.75" customHeight="1" thickBot="1" x14ac:dyDescent="0.3">
      <c r="A77" s="15"/>
      <c r="B77" s="127" t="s">
        <v>47</v>
      </c>
      <c r="C77" s="128"/>
      <c r="D77" s="128"/>
      <c r="E77" s="128"/>
      <c r="F77" s="129"/>
      <c r="G77" s="64"/>
    </row>
    <row r="78" spans="1:7" ht="12.75" customHeight="1" x14ac:dyDescent="0.25">
      <c r="A78" s="15"/>
      <c r="B78" s="120"/>
      <c r="C78" s="125"/>
      <c r="D78" s="125"/>
      <c r="E78" s="125"/>
      <c r="F78" s="125"/>
      <c r="G78" s="64"/>
    </row>
    <row r="79" spans="1:7" ht="15" customHeight="1" thickBot="1" x14ac:dyDescent="0.3">
      <c r="A79" s="15"/>
      <c r="B79" s="130" t="s">
        <v>48</v>
      </c>
      <c r="C79" s="131"/>
      <c r="D79" s="132"/>
      <c r="E79" s="133"/>
      <c r="F79" s="133"/>
      <c r="G79" s="64"/>
    </row>
    <row r="80" spans="1:7" ht="12" customHeight="1" x14ac:dyDescent="0.25">
      <c r="A80" s="15"/>
      <c r="B80" s="134" t="s">
        <v>35</v>
      </c>
      <c r="C80" s="135" t="s">
        <v>49</v>
      </c>
      <c r="D80" s="136" t="s">
        <v>50</v>
      </c>
      <c r="E80" s="133"/>
      <c r="F80" s="133"/>
      <c r="G80" s="64"/>
    </row>
    <row r="81" spans="1:7" ht="12" customHeight="1" x14ac:dyDescent="0.25">
      <c r="A81" s="15"/>
      <c r="B81" s="137" t="s">
        <v>51</v>
      </c>
      <c r="C81" s="138">
        <f>G28</f>
        <v>33000</v>
      </c>
      <c r="D81" s="139">
        <f>(C81/C87)</f>
        <v>2.7525461051472612E-2</v>
      </c>
      <c r="E81" s="133"/>
      <c r="F81" s="133"/>
      <c r="G81" s="64"/>
    </row>
    <row r="82" spans="1:7" ht="12" customHeight="1" x14ac:dyDescent="0.25">
      <c r="A82" s="15"/>
      <c r="B82" s="137" t="s">
        <v>52</v>
      </c>
      <c r="C82" s="140">
        <f>G33</f>
        <v>0</v>
      </c>
      <c r="D82" s="139">
        <v>0</v>
      </c>
      <c r="E82" s="133"/>
      <c r="F82" s="133"/>
      <c r="G82" s="64"/>
    </row>
    <row r="83" spans="1:7" ht="12" customHeight="1" x14ac:dyDescent="0.25">
      <c r="A83" s="15"/>
      <c r="B83" s="137" t="s">
        <v>53</v>
      </c>
      <c r="C83" s="138">
        <f>G44</f>
        <v>175000</v>
      </c>
      <c r="D83" s="139">
        <f>(C83/C87)</f>
        <v>0.14596835406083961</v>
      </c>
      <c r="E83" s="133"/>
      <c r="F83" s="133"/>
      <c r="G83" s="64"/>
    </row>
    <row r="84" spans="1:7" ht="12" customHeight="1" x14ac:dyDescent="0.25">
      <c r="A84" s="15"/>
      <c r="B84" s="137" t="s">
        <v>28</v>
      </c>
      <c r="C84" s="138">
        <f>G56</f>
        <v>553800</v>
      </c>
      <c r="D84" s="139">
        <f>(C84/C87)</f>
        <v>0.46192728273653128</v>
      </c>
      <c r="E84" s="133"/>
      <c r="F84" s="133"/>
      <c r="G84" s="64"/>
    </row>
    <row r="85" spans="1:7" ht="12" customHeight="1" x14ac:dyDescent="0.25">
      <c r="A85" s="15"/>
      <c r="B85" s="137" t="s">
        <v>54</v>
      </c>
      <c r="C85" s="141">
        <f>G62</f>
        <v>380000</v>
      </c>
      <c r="D85" s="139">
        <f>(C85/C87)</f>
        <v>0.31695985453210884</v>
      </c>
      <c r="E85" s="142"/>
      <c r="F85" s="142"/>
      <c r="G85" s="64"/>
    </row>
    <row r="86" spans="1:7" ht="12" customHeight="1" x14ac:dyDescent="0.25">
      <c r="A86" s="15"/>
      <c r="B86" s="137" t="s">
        <v>55</v>
      </c>
      <c r="C86" s="141">
        <f>G65</f>
        <v>57090</v>
      </c>
      <c r="D86" s="139">
        <f>(C86/C87)</f>
        <v>4.7619047619047616E-2</v>
      </c>
      <c r="E86" s="142"/>
      <c r="F86" s="142"/>
      <c r="G86" s="64"/>
    </row>
    <row r="87" spans="1:7" ht="12.75" customHeight="1" thickBot="1" x14ac:dyDescent="0.3">
      <c r="A87" s="15"/>
      <c r="B87" s="143" t="s">
        <v>56</v>
      </c>
      <c r="C87" s="144">
        <f>SUM(C81:C86)</f>
        <v>1198890</v>
      </c>
      <c r="D87" s="145">
        <f>SUM(D81:D86)</f>
        <v>1</v>
      </c>
      <c r="E87" s="142"/>
      <c r="F87" s="142"/>
      <c r="G87" s="64"/>
    </row>
    <row r="88" spans="1:7" ht="12" customHeight="1" x14ac:dyDescent="0.25">
      <c r="A88" s="15"/>
      <c r="B88" s="120"/>
      <c r="C88" s="119"/>
      <c r="D88" s="119"/>
      <c r="E88" s="119"/>
      <c r="F88" s="119"/>
      <c r="G88" s="64"/>
    </row>
    <row r="89" spans="1:7" ht="12.75" customHeight="1" x14ac:dyDescent="0.25">
      <c r="A89" s="15"/>
      <c r="B89" s="146"/>
      <c r="C89" s="119"/>
      <c r="D89" s="119"/>
      <c r="E89" s="119"/>
      <c r="F89" s="119"/>
      <c r="G89" s="64"/>
    </row>
    <row r="90" spans="1:7" ht="12" customHeight="1" thickBot="1" x14ac:dyDescent="0.3">
      <c r="A90" s="14"/>
      <c r="B90" s="147"/>
      <c r="C90" s="148" t="s">
        <v>57</v>
      </c>
      <c r="D90" s="149"/>
      <c r="E90" s="150"/>
      <c r="F90" s="151"/>
      <c r="G90" s="64"/>
    </row>
    <row r="91" spans="1:7" ht="12" customHeight="1" x14ac:dyDescent="0.25">
      <c r="A91" s="15"/>
      <c r="B91" s="152" t="s">
        <v>91</v>
      </c>
      <c r="C91" s="153">
        <v>300</v>
      </c>
      <c r="D91" s="153">
        <v>350</v>
      </c>
      <c r="E91" s="154">
        <v>400</v>
      </c>
      <c r="F91" s="155"/>
      <c r="G91" s="66"/>
    </row>
    <row r="92" spans="1:7" ht="12.75" customHeight="1" thickBot="1" x14ac:dyDescent="0.3">
      <c r="A92" s="15"/>
      <c r="B92" s="143" t="s">
        <v>92</v>
      </c>
      <c r="C92" s="144">
        <f>G66/C91</f>
        <v>3996.3</v>
      </c>
      <c r="D92" s="144">
        <f>G66/D91</f>
        <v>3425.4</v>
      </c>
      <c r="E92" s="156">
        <f>G66/E91</f>
        <v>2997.2249999999999</v>
      </c>
      <c r="F92" s="155"/>
      <c r="G92" s="66"/>
    </row>
    <row r="93" spans="1:7" ht="15.6" customHeight="1" x14ac:dyDescent="0.25">
      <c r="A93" s="15"/>
      <c r="B93" s="67" t="s">
        <v>58</v>
      </c>
      <c r="C93" s="65"/>
      <c r="D93" s="65"/>
      <c r="E93" s="65"/>
      <c r="F93" s="65"/>
      <c r="G93" s="65"/>
    </row>
    <row r="94" spans="1:7" ht="11.25" customHeight="1" x14ac:dyDescent="0.3">
      <c r="B94" s="68"/>
      <c r="C94" s="68"/>
      <c r="D94" s="68"/>
      <c r="E94" s="68"/>
      <c r="F94" s="68"/>
      <c r="G94" s="68"/>
    </row>
    <row r="95" spans="1:7" ht="11.25" customHeight="1" x14ac:dyDescent="0.3">
      <c r="B95" s="68"/>
      <c r="C95" s="68"/>
      <c r="D95" s="68"/>
      <c r="E95" s="68"/>
      <c r="F95" s="68"/>
      <c r="G95" s="68"/>
    </row>
    <row r="96" spans="1:7" ht="11.25" customHeight="1" x14ac:dyDescent="0.3">
      <c r="B96" s="68"/>
      <c r="C96" s="68"/>
      <c r="D96" s="68"/>
      <c r="E96" s="68"/>
      <c r="F96" s="68"/>
      <c r="G96" s="68"/>
    </row>
    <row r="97" spans="2:7" ht="11.25" customHeight="1" x14ac:dyDescent="0.3">
      <c r="B97" s="68"/>
      <c r="C97" s="68"/>
      <c r="D97" s="68"/>
      <c r="E97" s="68"/>
      <c r="F97" s="68"/>
      <c r="G97" s="68"/>
    </row>
    <row r="98" spans="2:7" ht="11.25" customHeight="1" x14ac:dyDescent="0.3">
      <c r="B98" s="68"/>
      <c r="C98" s="68"/>
      <c r="D98" s="68"/>
      <c r="E98" s="68"/>
      <c r="F98" s="68"/>
      <c r="G98" s="68"/>
    </row>
    <row r="99" spans="2:7" ht="11.25" customHeight="1" x14ac:dyDescent="0.3">
      <c r="B99" s="68"/>
      <c r="C99" s="68"/>
      <c r="D99" s="68"/>
      <c r="E99" s="68"/>
      <c r="F99" s="68"/>
      <c r="G99" s="68"/>
    </row>
    <row r="100" spans="2:7" ht="11.25" customHeight="1" x14ac:dyDescent="0.3">
      <c r="B100" s="68"/>
      <c r="C100" s="68"/>
      <c r="D100" s="68"/>
      <c r="E100" s="68"/>
      <c r="F100" s="68"/>
      <c r="G100" s="68"/>
    </row>
    <row r="101" spans="2:7" ht="11.25" customHeight="1" x14ac:dyDescent="0.3">
      <c r="B101" s="68"/>
      <c r="C101" s="68"/>
      <c r="D101" s="68"/>
      <c r="E101" s="68"/>
      <c r="F101" s="68"/>
      <c r="G101" s="68"/>
    </row>
    <row r="102" spans="2:7" ht="11.25" customHeight="1" x14ac:dyDescent="0.3">
      <c r="B102" s="68"/>
      <c r="C102" s="68"/>
      <c r="D102" s="68"/>
      <c r="E102" s="68"/>
      <c r="F102" s="68"/>
      <c r="G102" s="68"/>
    </row>
    <row r="103" spans="2:7" ht="11.25" customHeight="1" x14ac:dyDescent="0.3">
      <c r="B103" s="68"/>
      <c r="C103" s="68"/>
      <c r="D103" s="68"/>
      <c r="E103" s="68"/>
      <c r="F103" s="68"/>
      <c r="G103" s="6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 -TREBOL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2023-04-27T19:22:17Z</dcterms:modified>
</cp:coreProperties>
</file>