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S VICTORIA\"/>
    </mc:Choice>
  </mc:AlternateContent>
  <bookViews>
    <workbookView xWindow="0" yWindow="0" windowWidth="20490" windowHeight="6420"/>
  </bookViews>
  <sheets>
    <sheet name="  BALLICA BIANUAL TREBOL ROSAD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G21" i="1"/>
  <c r="G51" i="1" l="1"/>
  <c r="G38" i="1" l="1"/>
  <c r="G54" i="1" l="1"/>
  <c r="G47" i="1" l="1"/>
  <c r="G46" i="1"/>
  <c r="G35" i="1"/>
  <c r="G53" i="1" l="1"/>
  <c r="G50" i="1"/>
  <c r="G49" i="1"/>
  <c r="G45" i="1" l="1"/>
  <c r="G39" i="1"/>
  <c r="G37" i="1"/>
  <c r="G36" i="1"/>
  <c r="G34" i="1"/>
  <c r="G33" i="1"/>
  <c r="G32" i="1"/>
  <c r="G12" i="1"/>
  <c r="G65" i="1" s="1"/>
  <c r="G23" i="1" l="1"/>
  <c r="C79" i="1" s="1"/>
  <c r="G55" i="1"/>
  <c r="C82" i="1" s="1"/>
  <c r="G40" i="1"/>
  <c r="C81" i="1" s="1"/>
  <c r="G62" i="1" l="1"/>
  <c r="G63" i="1" s="1"/>
  <c r="G64" i="1" l="1"/>
  <c r="C84" i="1"/>
  <c r="D90" i="1" l="1"/>
  <c r="G66" i="1"/>
  <c r="E90" i="1"/>
  <c r="C90" i="1"/>
  <c r="C85" i="1"/>
  <c r="D82" i="1" l="1"/>
  <c r="D79" i="1"/>
  <c r="D81" i="1"/>
  <c r="D83" i="1"/>
  <c r="D84" i="1"/>
  <c r="D85" i="1" l="1"/>
</calcChain>
</file>

<file path=xl/sharedStrings.xml><?xml version="1.0" encoding="utf-8"?>
<sst xmlns="http://schemas.openxmlformats.org/spreadsheetml/2006/main" count="149" uniqueCount="99">
  <si>
    <t>RUBRO O CULTIVO</t>
  </si>
  <si>
    <t>PRADERA BIANUAL</t>
  </si>
  <si>
    <t>RENDIMIENTO (Kg. carne/Há.)</t>
  </si>
  <si>
    <t>VARIEDAD</t>
  </si>
  <si>
    <t>BALLICA BELINDA, TREBOL QUIÑEQUELI</t>
  </si>
  <si>
    <t>FECHA ESTIMADA  PRECIO VENTA</t>
  </si>
  <si>
    <t>Marzo 2024</t>
  </si>
  <si>
    <t>NIVEL TECNOLÓGICO</t>
  </si>
  <si>
    <t>Medio</t>
  </si>
  <si>
    <t>PRECIO ESPERADO ($/Kg.)</t>
  </si>
  <si>
    <t>REGIÓN</t>
  </si>
  <si>
    <t>Araucanía</t>
  </si>
  <si>
    <t>INGRESO ESPERADO, con IVA ($)</t>
  </si>
  <si>
    <t>AGENCIA DE ÁREA</t>
  </si>
  <si>
    <t>Victoria</t>
  </si>
  <si>
    <t>DESTINO PRODUCCION</t>
  </si>
  <si>
    <t>Mercado Local</t>
  </si>
  <si>
    <t>COMUNA/LOCALIDAD</t>
  </si>
  <si>
    <t>FECHA DE COSECHA</t>
  </si>
  <si>
    <t>Marzo 2023</t>
  </si>
  <si>
    <t>FECHA PRECIO INSUMOS</t>
  </si>
  <si>
    <t>CONTINGENCIA</t>
  </si>
  <si>
    <t>Heladas - sequia,lluivias,nieve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</si>
  <si>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</si>
  <si>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</si>
  <si>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</si>
  <si>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</si>
  <si>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</si>
  <si>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</si>
  <si>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</si>
  <si>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Aplicación herbicida barbecho</t>
  </si>
  <si>
    <t>JH</t>
  </si>
  <si>
    <t>Marzo</t>
  </si>
  <si>
    <t>Aplicación fertilizante</t>
  </si>
  <si>
    <t>Subtotal Jornadas Hombre</t>
  </si>
  <si>
    <t>JORNADAS ANIMAL</t>
  </si>
  <si>
    <t>Subtotal Jornadas Animal</t>
  </si>
  <si>
    <t>MAQUINARIA</t>
  </si>
  <si>
    <t>Aradura</t>
  </si>
  <si>
    <t>JM</t>
  </si>
  <si>
    <t>Rastraje</t>
  </si>
  <si>
    <t>Vibrocultivador</t>
  </si>
  <si>
    <t>Rodillo</t>
  </si>
  <si>
    <t>Aplicación Nitrógeno</t>
  </si>
  <si>
    <t>Agosto</t>
  </si>
  <si>
    <t>Aplicación Herbicida</t>
  </si>
  <si>
    <t>Mayo</t>
  </si>
  <si>
    <t>Aplicación Cal</t>
  </si>
  <si>
    <t>Siembra</t>
  </si>
  <si>
    <t>Marzo-Abril</t>
  </si>
  <si>
    <t>Subtotal Costo Maquinaria</t>
  </si>
  <si>
    <t>INSUMOS</t>
  </si>
  <si>
    <t>Insumos</t>
  </si>
  <si>
    <t>Unidad (Kg/l/u)</t>
  </si>
  <si>
    <t>Cantidad (Kg/l/u)</t>
  </si>
  <si>
    <t>SEMILLA</t>
  </si>
  <si>
    <t>Ballica Belinda</t>
  </si>
  <si>
    <t>Kg</t>
  </si>
  <si>
    <t>Trebol Quiñequeli</t>
  </si>
  <si>
    <t>Avena cobertura</t>
  </si>
  <si>
    <t>FERTILIZANTES</t>
  </si>
  <si>
    <t>Mezcla 7-27-8</t>
  </si>
  <si>
    <t>Urea</t>
  </si>
  <si>
    <t>Cal</t>
  </si>
  <si>
    <t>HERBICIDAS</t>
  </si>
  <si>
    <t>Glifosato</t>
  </si>
  <si>
    <t>Lt</t>
  </si>
  <si>
    <t>Febrero</t>
  </si>
  <si>
    <t>MCPA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</si>
  <si>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</si>
  <si>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</si>
  <si>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</si>
  <si>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</si>
  <si>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</si>
  <si>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</si>
  <si>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</si>
  <si>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</si>
  <si>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</si>
  <si>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</si>
  <si>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</si>
  <si>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</si>
  <si>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</si>
  <si>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</si>
  <si>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</si>
  <si>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</si>
  <si>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</si>
  <si>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</si>
  <si>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$/há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</si>
  <si>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</si>
  <si>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</si>
  <si>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</si>
  <si>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</si>
  <si>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</si>
  <si>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</si>
  <si>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</si>
  <si>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($/Kg. carne)</t>
  </si>
  <si>
    <t>Rendimiento (Kg. carne/há)</t>
  </si>
  <si>
    <t>Costo unitario ($/Kg. carne)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</si>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</sst>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8"/>
      <color indexed="9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50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3" xfId="0" applyFill="1" applyBorder="1"/>
    <xf numFmtId="0" fontId="0" fillId="2" borderId="4" xfId="0" applyFill="1" applyBorder="1"/>
    <xf numFmtId="49" fontId="2" fillId="2" borderId="5" xfId="0" applyNumberFormat="1" applyFont="1" applyFill="1" applyBorder="1" applyAlignment="1">
      <alignment horizontal="right"/>
    </xf>
    <xf numFmtId="49" fontId="2" fillId="2" borderId="5" xfId="0" applyNumberFormat="1" applyFont="1" applyFill="1" applyBorder="1" applyAlignment="1">
      <alignment horizontal="right" wrapText="1"/>
    </xf>
    <xf numFmtId="3" fontId="2" fillId="2" borderId="5" xfId="0" applyNumberFormat="1" applyFont="1" applyFill="1" applyBorder="1" applyAlignment="1">
      <alignment horizontal="right" wrapText="1"/>
    </xf>
    <xf numFmtId="0" fontId="0" fillId="2" borderId="8" xfId="0" applyFill="1" applyBorder="1"/>
    <xf numFmtId="49" fontId="2" fillId="2" borderId="5" xfId="0" applyNumberFormat="1" applyFont="1" applyFill="1" applyBorder="1" applyAlignment="1">
      <alignment horizontal="center" wrapText="1"/>
    </xf>
    <xf numFmtId="49" fontId="3" fillId="3" borderId="5" xfId="0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vertical="center"/>
    </xf>
    <xf numFmtId="3" fontId="3" fillId="3" borderId="13" xfId="0" applyNumberFormat="1" applyFont="1" applyFill="1" applyBorder="1" applyAlignment="1">
      <alignment vertical="center"/>
    </xf>
    <xf numFmtId="49" fontId="4" fillId="2" borderId="5" xfId="0" applyNumberFormat="1" applyFont="1" applyFill="1" applyBorder="1" applyAlignment="1">
      <alignment horizontal="left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/>
    <xf numFmtId="49" fontId="4" fillId="2" borderId="5" xfId="0" applyNumberFormat="1" applyFont="1" applyFill="1" applyBorder="1"/>
    <xf numFmtId="0" fontId="2" fillId="2" borderId="5" xfId="0" applyFont="1" applyFill="1" applyBorder="1" applyAlignment="1">
      <alignment horizontal="center"/>
    </xf>
    <xf numFmtId="164" fontId="2" fillId="2" borderId="5" xfId="0" applyNumberFormat="1" applyFont="1" applyFill="1" applyBorder="1"/>
    <xf numFmtId="0" fontId="0" fillId="2" borderId="18" xfId="0" applyFill="1" applyBorder="1"/>
    <xf numFmtId="0" fontId="10" fillId="6" borderId="20" xfId="0" applyFont="1" applyFill="1" applyBorder="1"/>
    <xf numFmtId="49" fontId="8" fillId="7" borderId="21" xfId="0" applyNumberFormat="1" applyFont="1" applyFill="1" applyBorder="1" applyAlignment="1">
      <alignment vertical="center"/>
    </xf>
    <xf numFmtId="3" fontId="8" fillId="2" borderId="5" xfId="0" applyNumberFormat="1" applyFont="1" applyFill="1" applyBorder="1" applyAlignment="1">
      <alignment vertical="center"/>
    </xf>
    <xf numFmtId="0" fontId="8" fillId="2" borderId="5" xfId="0" applyNumberFormat="1" applyFont="1" applyFill="1" applyBorder="1" applyAlignment="1">
      <alignment vertical="center"/>
    </xf>
    <xf numFmtId="166" fontId="8" fillId="2" borderId="5" xfId="0" applyNumberFormat="1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0" fontId="5" fillId="6" borderId="20" xfId="0" applyFont="1" applyFill="1" applyBorder="1" applyAlignment="1">
      <alignment vertical="center"/>
    </xf>
    <xf numFmtId="165" fontId="1" fillId="2" borderId="20" xfId="0" applyNumberFormat="1" applyFont="1" applyFill="1" applyBorder="1" applyAlignment="1">
      <alignment vertical="center"/>
    </xf>
    <xf numFmtId="165" fontId="12" fillId="2" borderId="20" xfId="0" applyNumberFormat="1" applyFont="1" applyFill="1" applyBorder="1" applyAlignment="1">
      <alignment vertical="center"/>
    </xf>
    <xf numFmtId="0" fontId="10" fillId="2" borderId="20" xfId="0" applyFont="1" applyFill="1" applyBorder="1"/>
    <xf numFmtId="0" fontId="0" fillId="2" borderId="22" xfId="0" applyFill="1" applyBorder="1"/>
    <xf numFmtId="49" fontId="0" fillId="2" borderId="20" xfId="0" applyNumberForma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49" fontId="8" fillId="7" borderId="31" xfId="0" applyNumberFormat="1" applyFont="1" applyFill="1" applyBorder="1" applyAlignment="1">
      <alignment vertical="center"/>
    </xf>
    <xf numFmtId="49" fontId="10" fillId="7" borderId="32" xfId="0" applyNumberFormat="1" applyFont="1" applyFill="1" applyBorder="1"/>
    <xf numFmtId="49" fontId="8" fillId="2" borderId="33" xfId="0" applyNumberFormat="1" applyFont="1" applyFill="1" applyBorder="1" applyAlignment="1">
      <alignment vertical="center"/>
    </xf>
    <xf numFmtId="9" fontId="10" fillId="2" borderId="34" xfId="0" applyNumberFormat="1" applyFont="1" applyFill="1" applyBorder="1"/>
    <xf numFmtId="49" fontId="8" fillId="7" borderId="35" xfId="0" applyNumberFormat="1" applyFont="1" applyFill="1" applyBorder="1" applyAlignment="1">
      <alignment vertical="center"/>
    </xf>
    <xf numFmtId="166" fontId="8" fillId="7" borderId="36" xfId="0" applyNumberFormat="1" applyFont="1" applyFill="1" applyBorder="1" applyAlignment="1">
      <alignment vertical="center"/>
    </xf>
    <xf numFmtId="9" fontId="8" fillId="7" borderId="37" xfId="0" applyNumberFormat="1" applyFont="1" applyFill="1" applyBorder="1" applyAlignment="1">
      <alignment vertical="center"/>
    </xf>
    <xf numFmtId="0" fontId="10" fillId="8" borderId="40" xfId="0" applyFont="1" applyFill="1" applyBorder="1"/>
    <xf numFmtId="0" fontId="10" fillId="2" borderId="20" xfId="0" applyFont="1" applyFill="1" applyBorder="1" applyAlignment="1">
      <alignment vertical="center"/>
    </xf>
    <xf numFmtId="49" fontId="10" fillId="2" borderId="20" xfId="0" applyNumberFormat="1" applyFont="1" applyFill="1" applyBorder="1" applyAlignment="1">
      <alignment vertical="center"/>
    </xf>
    <xf numFmtId="49" fontId="8" fillId="2" borderId="41" xfId="0" applyNumberFormat="1" applyFont="1" applyFill="1" applyBorder="1" applyAlignment="1">
      <alignment vertical="center"/>
    </xf>
    <xf numFmtId="0" fontId="10" fillId="2" borderId="42" xfId="0" applyFont="1" applyFill="1" applyBorder="1"/>
    <xf numFmtId="0" fontId="10" fillId="2" borderId="43" xfId="0" applyFont="1" applyFill="1" applyBorder="1"/>
    <xf numFmtId="49" fontId="10" fillId="2" borderId="44" xfId="0" applyNumberFormat="1" applyFont="1" applyFill="1" applyBorder="1" applyAlignment="1">
      <alignment vertical="center"/>
    </xf>
    <xf numFmtId="0" fontId="10" fillId="2" borderId="45" xfId="0" applyFont="1" applyFill="1" applyBorder="1"/>
    <xf numFmtId="49" fontId="10" fillId="2" borderId="46" xfId="0" applyNumberFormat="1" applyFont="1" applyFill="1" applyBorder="1" applyAlignment="1">
      <alignment vertical="center"/>
    </xf>
    <xf numFmtId="0" fontId="10" fillId="2" borderId="47" xfId="0" applyFont="1" applyFill="1" applyBorder="1"/>
    <xf numFmtId="0" fontId="10" fillId="2" borderId="48" xfId="0" applyFont="1" applyFill="1" applyBorder="1"/>
    <xf numFmtId="0" fontId="8" fillId="6" borderId="20" xfId="0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13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166" fontId="8" fillId="7" borderId="37" xfId="0" applyNumberFormat="1" applyFont="1" applyFill="1" applyBorder="1" applyAlignment="1">
      <alignment vertical="center"/>
    </xf>
    <xf numFmtId="0" fontId="0" fillId="0" borderId="20" xfId="0" applyNumberFormat="1" applyBorder="1"/>
    <xf numFmtId="0" fontId="14" fillId="0" borderId="52" xfId="0" applyFont="1" applyFill="1" applyBorder="1"/>
    <xf numFmtId="0" fontId="14" fillId="0" borderId="52" xfId="0" applyFont="1" applyBorder="1" applyAlignment="1">
      <alignment horizontal="center"/>
    </xf>
    <xf numFmtId="0" fontId="15" fillId="0" borderId="52" xfId="0" applyFont="1" applyBorder="1" applyAlignment="1">
      <alignment horizontal="right"/>
    </xf>
    <xf numFmtId="0" fontId="15" fillId="0" borderId="52" xfId="0" applyFont="1" applyBorder="1" applyAlignment="1">
      <alignment horizontal="left"/>
    </xf>
    <xf numFmtId="49" fontId="2" fillId="2" borderId="5" xfId="0" applyNumberFormat="1" applyFont="1" applyFill="1" applyBorder="1" applyAlignment="1">
      <alignment wrapText="1"/>
    </xf>
    <xf numFmtId="49" fontId="2" fillId="2" borderId="5" xfId="0" applyNumberFormat="1" applyFont="1" applyFill="1" applyBorder="1"/>
    <xf numFmtId="0" fontId="2" fillId="2" borderId="5" xfId="0" applyFont="1" applyFill="1" applyBorder="1"/>
    <xf numFmtId="1" fontId="8" fillId="7" borderId="53" xfId="0" applyNumberFormat="1" applyFont="1" applyFill="1" applyBorder="1" applyAlignment="1">
      <alignment horizontal="justify" vertical="top" wrapText="1"/>
    </xf>
    <xf numFmtId="49" fontId="8" fillId="7" borderId="35" xfId="0" applyNumberFormat="1" applyFont="1" applyFill="1" applyBorder="1" applyAlignment="1">
      <alignment horizontal="justify" vertical="top" wrapText="1"/>
    </xf>
    <xf numFmtId="0" fontId="0" fillId="2" borderId="55" xfId="0" applyFill="1" applyBorder="1"/>
    <xf numFmtId="49" fontId="2" fillId="2" borderId="52" xfId="0" applyNumberFormat="1" applyFont="1" applyFill="1" applyBorder="1" applyAlignment="1">
      <alignment vertical="center" wrapText="1"/>
    </xf>
    <xf numFmtId="0" fontId="2" fillId="2" borderId="6" xfId="0" applyFont="1" applyFill="1" applyBorder="1"/>
    <xf numFmtId="49" fontId="3" fillId="3" borderId="17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vertical="center"/>
    </xf>
    <xf numFmtId="3" fontId="3" fillId="3" borderId="17" xfId="0" applyNumberFormat="1" applyFont="1" applyFill="1" applyBorder="1" applyAlignment="1">
      <alignment vertical="center"/>
    </xf>
    <xf numFmtId="49" fontId="16" fillId="3" borderId="52" xfId="0" applyNumberFormat="1" applyFont="1" applyFill="1" applyBorder="1" applyAlignment="1">
      <alignment vertical="center" wrapText="1"/>
    </xf>
    <xf numFmtId="0" fontId="2" fillId="2" borderId="56" xfId="0" applyFont="1" applyFill="1" applyBorder="1" applyAlignment="1">
      <alignment wrapText="1"/>
    </xf>
    <xf numFmtId="14" fontId="2" fillId="2" borderId="7" xfId="0" applyNumberFormat="1" applyFont="1" applyFill="1" applyBorder="1"/>
    <xf numFmtId="0" fontId="2" fillId="2" borderId="3" xfId="0" applyFont="1" applyFill="1" applyBorder="1"/>
    <xf numFmtId="0" fontId="2" fillId="2" borderId="7" xfId="0" applyFont="1" applyFill="1" applyBorder="1"/>
    <xf numFmtId="0" fontId="2" fillId="2" borderId="7" xfId="0" applyFont="1" applyFill="1" applyBorder="1" applyAlignment="1">
      <alignment horizontal="justify" wrapText="1"/>
    </xf>
    <xf numFmtId="0" fontId="2" fillId="2" borderId="9" xfId="0" applyFont="1" applyFill="1" applyBorder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/>
    <xf numFmtId="49" fontId="16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6" fillId="3" borderId="5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/>
    <xf numFmtId="49" fontId="16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49" fontId="16" fillId="3" borderId="13" xfId="0" applyNumberFormat="1" applyFont="1" applyFill="1" applyBorder="1" applyAlignment="1">
      <alignment horizontal="center" vertical="center"/>
    </xf>
    <xf numFmtId="49" fontId="16" fillId="3" borderId="13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/>
    <xf numFmtId="0" fontId="2" fillId="2" borderId="16" xfId="0" applyFont="1" applyFill="1" applyBorder="1"/>
    <xf numFmtId="3" fontId="2" fillId="2" borderId="16" xfId="0" applyNumberFormat="1" applyFont="1" applyFill="1" applyBorder="1"/>
    <xf numFmtId="49" fontId="16" fillId="3" borderId="11" xfId="0" applyNumberFormat="1" applyFont="1" applyFill="1" applyBorder="1" applyAlignment="1">
      <alignment horizontal="center" vertical="center"/>
    </xf>
    <xf numFmtId="49" fontId="16" fillId="3" borderId="11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/>
    </xf>
    <xf numFmtId="0" fontId="2" fillId="2" borderId="23" xfId="0" applyFont="1" applyFill="1" applyBorder="1"/>
    <xf numFmtId="3" fontId="2" fillId="2" borderId="23" xfId="0" applyNumberFormat="1" applyFont="1" applyFill="1" applyBorder="1"/>
    <xf numFmtId="49" fontId="16" fillId="5" borderId="24" xfId="0" applyNumberFormat="1" applyFont="1" applyFill="1" applyBorder="1" applyAlignment="1">
      <alignment vertical="center"/>
    </xf>
    <xf numFmtId="0" fontId="16" fillId="5" borderId="25" xfId="0" applyFont="1" applyFill="1" applyBorder="1" applyAlignment="1">
      <alignment vertical="center"/>
    </xf>
    <xf numFmtId="165" fontId="16" fillId="5" borderId="26" xfId="0" applyNumberFormat="1" applyFont="1" applyFill="1" applyBorder="1" applyAlignment="1">
      <alignment vertical="center"/>
    </xf>
    <xf numFmtId="49" fontId="16" fillId="3" borderId="27" xfId="0" applyNumberFormat="1" applyFont="1" applyFill="1" applyBorder="1" applyAlignment="1">
      <alignment vertical="center"/>
    </xf>
    <xf numFmtId="0" fontId="16" fillId="3" borderId="13" xfId="0" applyFont="1" applyFill="1" applyBorder="1" applyAlignment="1">
      <alignment vertical="center"/>
    </xf>
    <xf numFmtId="165" fontId="16" fillId="3" borderId="28" xfId="0" applyNumberFormat="1" applyFont="1" applyFill="1" applyBorder="1" applyAlignment="1">
      <alignment vertical="center"/>
    </xf>
    <xf numFmtId="49" fontId="16" fillId="5" borderId="27" xfId="0" applyNumberFormat="1" applyFont="1" applyFill="1" applyBorder="1" applyAlignment="1">
      <alignment vertical="center"/>
    </xf>
    <xf numFmtId="0" fontId="16" fillId="5" borderId="13" xfId="0" applyFont="1" applyFill="1" applyBorder="1" applyAlignment="1">
      <alignment vertical="center"/>
    </xf>
    <xf numFmtId="165" fontId="16" fillId="5" borderId="28" xfId="0" applyNumberFormat="1" applyFont="1" applyFill="1" applyBorder="1" applyAlignment="1">
      <alignment vertical="center"/>
    </xf>
    <xf numFmtId="49" fontId="16" fillId="5" borderId="29" xfId="0" applyNumberFormat="1" applyFont="1" applyFill="1" applyBorder="1" applyAlignment="1">
      <alignment vertical="center"/>
    </xf>
    <xf numFmtId="0" fontId="16" fillId="5" borderId="30" xfId="0" applyFont="1" applyFill="1" applyBorder="1" applyAlignment="1">
      <alignment vertical="center"/>
    </xf>
    <xf numFmtId="165" fontId="16" fillId="5" borderId="30" xfId="0" applyNumberFormat="1" applyFont="1" applyFill="1" applyBorder="1" applyAlignment="1">
      <alignment vertical="center"/>
    </xf>
    <xf numFmtId="3" fontId="8" fillId="7" borderId="50" xfId="0" applyNumberFormat="1" applyFont="1" applyFill="1" applyBorder="1" applyAlignment="1">
      <alignment vertical="center"/>
    </xf>
    <xf numFmtId="3" fontId="8" fillId="7" borderId="51" xfId="0" applyNumberFormat="1" applyFont="1" applyFill="1" applyBorder="1" applyAlignment="1">
      <alignment vertical="center"/>
    </xf>
    <xf numFmtId="49" fontId="2" fillId="2" borderId="54" xfId="0" applyNumberFormat="1" applyFont="1" applyFill="1" applyBorder="1" applyAlignment="1">
      <alignment horizontal="left"/>
    </xf>
    <xf numFmtId="49" fontId="2" fillId="2" borderId="54" xfId="0" applyNumberFormat="1" applyFont="1" applyFill="1" applyBorder="1" applyAlignment="1">
      <alignment horizontal="left" vertical="center" wrapText="1"/>
    </xf>
    <xf numFmtId="49" fontId="2" fillId="2" borderId="54" xfId="0" applyNumberFormat="1" applyFont="1" applyFill="1" applyBorder="1" applyAlignment="1">
      <alignment horizontal="left" wrapText="1"/>
    </xf>
    <xf numFmtId="14" fontId="2" fillId="2" borderId="54" xfId="0" applyNumberFormat="1" applyFont="1" applyFill="1" applyBorder="1" applyAlignment="1">
      <alignment horizontal="left"/>
    </xf>
    <xf numFmtId="0" fontId="2" fillId="2" borderId="5" xfId="0" applyNumberFormat="1" applyFont="1" applyFill="1" applyBorder="1" applyAlignment="1">
      <alignment horizontal="center" wrapText="1"/>
    </xf>
    <xf numFmtId="0" fontId="2" fillId="2" borderId="5" xfId="0" applyNumberFormat="1" applyFont="1" applyFill="1" applyBorder="1" applyAlignment="1">
      <alignment horizontal="center"/>
    </xf>
    <xf numFmtId="3" fontId="2" fillId="2" borderId="5" xfId="0" applyNumberFormat="1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0" fontId="3" fillId="3" borderId="13" xfId="0" applyFont="1" applyFill="1" applyBorder="1" applyAlignment="1">
      <alignment horizontal="right" vertical="center"/>
    </xf>
    <xf numFmtId="3" fontId="3" fillId="3" borderId="13" xfId="0" applyNumberFormat="1" applyFont="1" applyFill="1" applyBorder="1" applyAlignment="1">
      <alignment horizontal="right" vertical="center"/>
    </xf>
    <xf numFmtId="0" fontId="14" fillId="0" borderId="52" xfId="0" applyFont="1" applyBorder="1" applyAlignment="1">
      <alignment horizontal="right"/>
    </xf>
    <xf numFmtId="3" fontId="15" fillId="0" borderId="52" xfId="0" applyNumberFormat="1" applyFont="1" applyBorder="1" applyAlignment="1">
      <alignment horizontal="right"/>
    </xf>
    <xf numFmtId="3" fontId="14" fillId="0" borderId="52" xfId="0" applyNumberFormat="1" applyFont="1" applyBorder="1" applyAlignment="1">
      <alignment horizontal="right"/>
    </xf>
    <xf numFmtId="0" fontId="3" fillId="3" borderId="5" xfId="0" applyFont="1" applyFill="1" applyBorder="1" applyAlignment="1">
      <alignment horizontal="right" vertical="center"/>
    </xf>
    <xf numFmtId="3" fontId="3" fillId="3" borderId="5" xfId="0" applyNumberFormat="1" applyFont="1" applyFill="1" applyBorder="1" applyAlignment="1">
      <alignment horizontal="right" vertical="center"/>
    </xf>
    <xf numFmtId="49" fontId="2" fillId="2" borderId="5" xfId="0" applyNumberFormat="1" applyFont="1" applyFill="1" applyBorder="1" applyAlignment="1">
      <alignment horizontal="justify" vertical="top" wrapText="1"/>
    </xf>
    <xf numFmtId="49" fontId="13" fillId="8" borderId="38" xfId="0" applyNumberFormat="1" applyFont="1" applyFill="1" applyBorder="1" applyAlignment="1">
      <alignment vertical="center"/>
    </xf>
    <xf numFmtId="0" fontId="8" fillId="8" borderId="39" xfId="0" applyFont="1" applyFill="1" applyBorder="1" applyAlignment="1">
      <alignment vertical="center"/>
    </xf>
    <xf numFmtId="49" fontId="2" fillId="2" borderId="5" xfId="0" applyNumberFormat="1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49" fontId="3" fillId="3" borderId="52" xfId="0" applyNumberFormat="1" applyFont="1" applyFill="1" applyBorder="1" applyAlignment="1">
      <alignment wrapText="1"/>
    </xf>
    <xf numFmtId="0" fontId="3" fillId="4" borderId="52" xfId="0" applyFont="1" applyFill="1" applyBorder="1" applyAlignment="1">
      <alignment wrapText="1"/>
    </xf>
    <xf numFmtId="49" fontId="2" fillId="2" borderId="5" xfId="0" applyNumberFormat="1" applyFont="1" applyFill="1" applyBorder="1" applyAlignment="1"/>
    <xf numFmtId="0" fontId="2" fillId="2" borderId="5" xfId="0" applyFont="1" applyFill="1" applyBorder="1" applyAlignment="1"/>
    <xf numFmtId="49" fontId="16" fillId="3" borderId="5" xfId="0" applyNumberFormat="1" applyFont="1" applyFill="1" applyBorder="1" applyAlignment="1">
      <alignment horizontal="center" vertical="center"/>
    </xf>
    <xf numFmtId="0" fontId="16" fillId="4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190499</xdr:rowOff>
    </xdr:from>
    <xdr:to>
      <xdr:col>6</xdr:col>
      <xdr:colOff>904875</xdr:colOff>
      <xdr:row>8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499"/>
          <a:ext cx="5981700" cy="13525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1"/>
  <sheetViews>
    <sheetView showGridLines="0" tabSelected="1" topLeftCell="A70" workbookViewId="0">
      <selection activeCell="G45" sqref="G45:G54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1.855468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3.710937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73"/>
      <c r="C8" s="3"/>
      <c r="D8" s="2"/>
      <c r="E8" s="3"/>
      <c r="F8" s="3"/>
      <c r="G8" s="3"/>
    </row>
    <row r="9" spans="1:7" ht="12" customHeight="1" x14ac:dyDescent="0.25">
      <c r="A9" s="34"/>
      <c r="B9" s="80" t="s">
        <v>0</v>
      </c>
      <c r="C9" s="124" t="s">
        <v>1</v>
      </c>
      <c r="D9" s="75"/>
      <c r="E9" s="144" t="s">
        <v>2</v>
      </c>
      <c r="F9" s="145"/>
      <c r="G9" s="19">
        <v>1200</v>
      </c>
    </row>
    <row r="10" spans="1:7" ht="38.25" customHeight="1" x14ac:dyDescent="0.25">
      <c r="A10" s="34"/>
      <c r="B10" s="74" t="s">
        <v>3</v>
      </c>
      <c r="C10" s="125" t="s">
        <v>4</v>
      </c>
      <c r="D10" s="75"/>
      <c r="E10" s="142" t="s">
        <v>5</v>
      </c>
      <c r="F10" s="143"/>
      <c r="G10" s="5" t="s">
        <v>6</v>
      </c>
    </row>
    <row r="11" spans="1:7" ht="18.75" customHeight="1" x14ac:dyDescent="0.25">
      <c r="A11" s="34"/>
      <c r="B11" s="74" t="s">
        <v>7</v>
      </c>
      <c r="C11" s="124" t="s">
        <v>8</v>
      </c>
      <c r="D11" s="75"/>
      <c r="E11" s="142" t="s">
        <v>9</v>
      </c>
      <c r="F11" s="143"/>
      <c r="G11" s="19">
        <v>1800</v>
      </c>
    </row>
    <row r="12" spans="1:7" ht="11.25" customHeight="1" x14ac:dyDescent="0.25">
      <c r="A12" s="34"/>
      <c r="B12" s="74" t="s">
        <v>10</v>
      </c>
      <c r="C12" s="126" t="s">
        <v>11</v>
      </c>
      <c r="D12" s="75"/>
      <c r="E12" s="69" t="s">
        <v>12</v>
      </c>
      <c r="F12" s="70"/>
      <c r="G12" s="7">
        <f>(G9*G11)</f>
        <v>2160000</v>
      </c>
    </row>
    <row r="13" spans="1:7" ht="11.25" customHeight="1" x14ac:dyDescent="0.25">
      <c r="A13" s="34"/>
      <c r="B13" s="74" t="s">
        <v>13</v>
      </c>
      <c r="C13" s="124" t="s">
        <v>14</v>
      </c>
      <c r="D13" s="75"/>
      <c r="E13" s="142" t="s">
        <v>15</v>
      </c>
      <c r="F13" s="143"/>
      <c r="G13" s="5" t="s">
        <v>16</v>
      </c>
    </row>
    <row r="14" spans="1:7" ht="13.5" customHeight="1" x14ac:dyDescent="0.25">
      <c r="A14" s="34"/>
      <c r="B14" s="74" t="s">
        <v>17</v>
      </c>
      <c r="C14" s="124" t="s">
        <v>14</v>
      </c>
      <c r="D14" s="75"/>
      <c r="E14" s="142" t="s">
        <v>18</v>
      </c>
      <c r="F14" s="143"/>
      <c r="G14" s="5" t="s">
        <v>19</v>
      </c>
    </row>
    <row r="15" spans="1:7" ht="39" customHeight="1" x14ac:dyDescent="0.25">
      <c r="A15" s="34"/>
      <c r="B15" s="74" t="s">
        <v>20</v>
      </c>
      <c r="C15" s="127">
        <v>44958</v>
      </c>
      <c r="D15" s="75"/>
      <c r="E15" s="146" t="s">
        <v>21</v>
      </c>
      <c r="F15" s="147"/>
      <c r="G15" s="139" t="s">
        <v>22</v>
      </c>
    </row>
    <row r="16" spans="1:7" ht="12" customHeight="1" x14ac:dyDescent="0.25">
      <c r="A16" s="2"/>
      <c r="B16" s="81"/>
      <c r="C16" s="82"/>
      <c r="D16" s="83"/>
      <c r="E16" s="84"/>
      <c r="F16" s="84"/>
      <c r="G16" s="85"/>
    </row>
    <row r="17" spans="1:7" ht="12" customHeight="1" x14ac:dyDescent="0.25">
      <c r="A17" s="8"/>
      <c r="B17" s="148"/>
      <c r="C17" s="149"/>
      <c r="D17" s="149"/>
      <c r="E17" s="149"/>
      <c r="F17" s="149"/>
      <c r="G17" s="149"/>
    </row>
    <row r="18" spans="1:7" ht="12" customHeight="1" x14ac:dyDescent="0.25">
      <c r="A18" s="2"/>
      <c r="B18" s="86"/>
      <c r="C18" s="87"/>
      <c r="D18" s="87"/>
      <c r="E18" s="87"/>
      <c r="F18" s="88"/>
      <c r="G18" s="88"/>
    </row>
    <row r="19" spans="1:7" ht="12" customHeight="1" x14ac:dyDescent="0.25">
      <c r="A19" s="4"/>
      <c r="B19" s="89" t="s">
        <v>23</v>
      </c>
      <c r="C19" s="90"/>
      <c r="D19" s="91"/>
      <c r="E19" s="91"/>
      <c r="F19" s="91"/>
      <c r="G19" s="91"/>
    </row>
    <row r="20" spans="1:7" ht="24" customHeight="1" x14ac:dyDescent="0.25">
      <c r="A20" s="8"/>
      <c r="B20" s="92" t="s">
        <v>24</v>
      </c>
      <c r="C20" s="92" t="s">
        <v>25</v>
      </c>
      <c r="D20" s="92" t="s">
        <v>26</v>
      </c>
      <c r="E20" s="92" t="s">
        <v>27</v>
      </c>
      <c r="F20" s="92" t="s">
        <v>28</v>
      </c>
      <c r="G20" s="92" t="s">
        <v>29</v>
      </c>
    </row>
    <row r="21" spans="1:7" ht="12.75" customHeight="1" x14ac:dyDescent="0.25">
      <c r="A21"/>
      <c r="B21" s="64" t="s">
        <v>30</v>
      </c>
      <c r="C21" s="65" t="s">
        <v>31</v>
      </c>
      <c r="D21" s="66">
        <v>1</v>
      </c>
      <c r="E21" s="134" t="s">
        <v>32</v>
      </c>
      <c r="F21" s="135">
        <v>25000</v>
      </c>
      <c r="G21" s="136">
        <f>F21*D21</f>
        <v>25000</v>
      </c>
    </row>
    <row r="22" spans="1:7" ht="12.75" customHeight="1" x14ac:dyDescent="0.25">
      <c r="A22"/>
      <c r="B22" s="67" t="s">
        <v>33</v>
      </c>
      <c r="C22" s="65" t="s">
        <v>31</v>
      </c>
      <c r="D22" s="66">
        <v>1</v>
      </c>
      <c r="E22" s="134" t="s">
        <v>32</v>
      </c>
      <c r="F22" s="135">
        <v>25000</v>
      </c>
      <c r="G22" s="136">
        <f>F22*D22</f>
        <v>25000</v>
      </c>
    </row>
    <row r="23" spans="1:7" ht="12.75" customHeight="1" x14ac:dyDescent="0.25">
      <c r="A23" s="8"/>
      <c r="B23" s="10" t="s">
        <v>34</v>
      </c>
      <c r="C23" s="11"/>
      <c r="D23" s="11"/>
      <c r="E23" s="137"/>
      <c r="F23" s="137"/>
      <c r="G23" s="138">
        <f>SUM(G21:G22)</f>
        <v>50000</v>
      </c>
    </row>
    <row r="24" spans="1:7" ht="12" customHeight="1" x14ac:dyDescent="0.25">
      <c r="A24" s="2"/>
      <c r="B24" s="86"/>
      <c r="C24" s="88"/>
      <c r="D24" s="88"/>
      <c r="E24" s="88"/>
      <c r="F24" s="93"/>
      <c r="G24" s="93"/>
    </row>
    <row r="25" spans="1:7" ht="12" customHeight="1" x14ac:dyDescent="0.25">
      <c r="A25" s="4"/>
      <c r="B25" s="94" t="s">
        <v>35</v>
      </c>
      <c r="C25" s="95"/>
      <c r="D25" s="96"/>
      <c r="E25" s="96"/>
      <c r="F25" s="97"/>
      <c r="G25" s="97"/>
    </row>
    <row r="26" spans="1:7" ht="24" customHeight="1" x14ac:dyDescent="0.25">
      <c r="A26" s="4"/>
      <c r="B26" s="98" t="s">
        <v>24</v>
      </c>
      <c r="C26" s="99" t="s">
        <v>25</v>
      </c>
      <c r="D26" s="99" t="s">
        <v>26</v>
      </c>
      <c r="E26" s="98" t="s">
        <v>27</v>
      </c>
      <c r="F26" s="99" t="s">
        <v>28</v>
      </c>
      <c r="G26" s="98" t="s">
        <v>29</v>
      </c>
    </row>
    <row r="27" spans="1:7" ht="12" customHeight="1" x14ac:dyDescent="0.25">
      <c r="A27" s="4"/>
      <c r="B27" s="100"/>
      <c r="C27" s="101"/>
      <c r="D27" s="101"/>
      <c r="E27" s="101"/>
      <c r="F27" s="100"/>
      <c r="G27" s="100"/>
    </row>
    <row r="28" spans="1:7" ht="12" customHeight="1" x14ac:dyDescent="0.25">
      <c r="A28" s="4"/>
      <c r="B28" s="12" t="s">
        <v>36</v>
      </c>
      <c r="C28" s="13"/>
      <c r="D28" s="13"/>
      <c r="E28" s="13"/>
      <c r="F28" s="14"/>
      <c r="G28" s="14"/>
    </row>
    <row r="29" spans="1:7" ht="12" customHeight="1" x14ac:dyDescent="0.25">
      <c r="A29" s="2"/>
      <c r="B29" s="102"/>
      <c r="C29" s="103"/>
      <c r="D29" s="103"/>
      <c r="E29" s="103"/>
      <c r="F29" s="104"/>
      <c r="G29" s="104"/>
    </row>
    <row r="30" spans="1:7" ht="12" customHeight="1" x14ac:dyDescent="0.25">
      <c r="A30" s="4"/>
      <c r="B30" s="94" t="s">
        <v>37</v>
      </c>
      <c r="C30" s="95"/>
      <c r="D30" s="96"/>
      <c r="E30" s="96"/>
      <c r="F30" s="97"/>
      <c r="G30" s="97"/>
    </row>
    <row r="31" spans="1:7" ht="24" customHeight="1" x14ac:dyDescent="0.25">
      <c r="A31" s="4"/>
      <c r="B31" s="105" t="s">
        <v>24</v>
      </c>
      <c r="C31" s="105" t="s">
        <v>25</v>
      </c>
      <c r="D31" s="105" t="s">
        <v>26</v>
      </c>
      <c r="E31" s="105" t="s">
        <v>27</v>
      </c>
      <c r="F31" s="106" t="s">
        <v>28</v>
      </c>
      <c r="G31" s="105" t="s">
        <v>29</v>
      </c>
    </row>
    <row r="32" spans="1:7" ht="12.75" customHeight="1" x14ac:dyDescent="0.25">
      <c r="A32" s="8"/>
      <c r="B32" s="68" t="s">
        <v>38</v>
      </c>
      <c r="C32" s="9" t="s">
        <v>39</v>
      </c>
      <c r="D32" s="128">
        <v>0.2</v>
      </c>
      <c r="E32" s="6" t="s">
        <v>32</v>
      </c>
      <c r="F32" s="7">
        <v>200000</v>
      </c>
      <c r="G32" s="7">
        <f t="shared" ref="G32:G39" si="0">(D32*F32)</f>
        <v>40000</v>
      </c>
    </row>
    <row r="33" spans="1:11" ht="12.75" customHeight="1" x14ac:dyDescent="0.25">
      <c r="A33" s="8"/>
      <c r="B33" s="68" t="s">
        <v>40</v>
      </c>
      <c r="C33" s="9" t="s">
        <v>39</v>
      </c>
      <c r="D33" s="128">
        <v>0.3</v>
      </c>
      <c r="E33" s="6" t="s">
        <v>32</v>
      </c>
      <c r="F33" s="7">
        <v>180000</v>
      </c>
      <c r="G33" s="7">
        <f t="shared" si="0"/>
        <v>54000</v>
      </c>
    </row>
    <row r="34" spans="1:11" ht="12.75" customHeight="1" x14ac:dyDescent="0.25">
      <c r="A34" s="8"/>
      <c r="B34" s="68" t="s">
        <v>41</v>
      </c>
      <c r="C34" s="9" t="s">
        <v>39</v>
      </c>
      <c r="D34" s="128">
        <v>0.15</v>
      </c>
      <c r="E34" s="6" t="s">
        <v>32</v>
      </c>
      <c r="F34" s="7">
        <v>180000</v>
      </c>
      <c r="G34" s="7">
        <f t="shared" si="0"/>
        <v>27000</v>
      </c>
    </row>
    <row r="35" spans="1:11" ht="12.75" customHeight="1" x14ac:dyDescent="0.25">
      <c r="A35" s="8"/>
      <c r="B35" s="68" t="s">
        <v>42</v>
      </c>
      <c r="C35" s="9" t="s">
        <v>39</v>
      </c>
      <c r="D35" s="128">
        <v>0.1</v>
      </c>
      <c r="E35" s="6" t="s">
        <v>32</v>
      </c>
      <c r="F35" s="7">
        <v>180000</v>
      </c>
      <c r="G35" s="7">
        <f>D35*F35</f>
        <v>18000</v>
      </c>
    </row>
    <row r="36" spans="1:11" ht="12.75" customHeight="1" x14ac:dyDescent="0.25">
      <c r="A36" s="8"/>
      <c r="B36" s="68" t="s">
        <v>43</v>
      </c>
      <c r="C36" s="9" t="s">
        <v>39</v>
      </c>
      <c r="D36" s="128">
        <v>0.1</v>
      </c>
      <c r="E36" s="6" t="s">
        <v>44</v>
      </c>
      <c r="F36" s="7">
        <v>200000</v>
      </c>
      <c r="G36" s="7">
        <f t="shared" si="0"/>
        <v>20000</v>
      </c>
    </row>
    <row r="37" spans="1:11" ht="12.75" customHeight="1" x14ac:dyDescent="0.25">
      <c r="A37" s="8"/>
      <c r="B37" s="68" t="s">
        <v>45</v>
      </c>
      <c r="C37" s="9" t="s">
        <v>39</v>
      </c>
      <c r="D37" s="128">
        <v>0.1</v>
      </c>
      <c r="E37" s="6" t="s">
        <v>46</v>
      </c>
      <c r="F37" s="7">
        <v>200000</v>
      </c>
      <c r="G37" s="7">
        <f t="shared" si="0"/>
        <v>20000</v>
      </c>
    </row>
    <row r="38" spans="1:11" ht="12.75" customHeight="1" x14ac:dyDescent="0.25">
      <c r="A38" s="8"/>
      <c r="B38" s="68" t="s">
        <v>47</v>
      </c>
      <c r="C38" s="9" t="s">
        <v>39</v>
      </c>
      <c r="D38" s="128">
        <v>0.1</v>
      </c>
      <c r="E38" s="6" t="s">
        <v>32</v>
      </c>
      <c r="F38" s="7">
        <v>250000</v>
      </c>
      <c r="G38" s="7">
        <f t="shared" si="0"/>
        <v>25000</v>
      </c>
    </row>
    <row r="39" spans="1:11" ht="12.75" customHeight="1" x14ac:dyDescent="0.25">
      <c r="A39" s="8"/>
      <c r="B39" s="68" t="s">
        <v>48</v>
      </c>
      <c r="C39" s="9" t="s">
        <v>39</v>
      </c>
      <c r="D39" s="128">
        <v>0.4</v>
      </c>
      <c r="E39" s="6" t="s">
        <v>49</v>
      </c>
      <c r="F39" s="7">
        <v>200000</v>
      </c>
      <c r="G39" s="7">
        <f t="shared" si="0"/>
        <v>80000</v>
      </c>
    </row>
    <row r="40" spans="1:11" ht="12.75" customHeight="1" x14ac:dyDescent="0.25">
      <c r="A40" s="4"/>
      <c r="B40" s="12" t="s">
        <v>50</v>
      </c>
      <c r="C40" s="13"/>
      <c r="D40" s="13"/>
      <c r="E40" s="13"/>
      <c r="F40" s="14"/>
      <c r="G40" s="15">
        <f>SUM(G32:G39)</f>
        <v>284000</v>
      </c>
    </row>
    <row r="41" spans="1:11" ht="12" customHeight="1" x14ac:dyDescent="0.25">
      <c r="A41" s="2"/>
      <c r="B41" s="102"/>
      <c r="C41" s="103"/>
      <c r="D41" s="103"/>
      <c r="E41" s="103"/>
      <c r="F41" s="104"/>
      <c r="G41" s="104"/>
    </row>
    <row r="42" spans="1:11" ht="12" customHeight="1" x14ac:dyDescent="0.25">
      <c r="A42" s="4"/>
      <c r="B42" s="94" t="s">
        <v>51</v>
      </c>
      <c r="C42" s="95"/>
      <c r="D42" s="96"/>
      <c r="E42" s="96"/>
      <c r="F42" s="97"/>
      <c r="G42" s="97"/>
    </row>
    <row r="43" spans="1:11" ht="24" customHeight="1" x14ac:dyDescent="0.25">
      <c r="A43" s="4"/>
      <c r="B43" s="106" t="s">
        <v>52</v>
      </c>
      <c r="C43" s="106" t="s">
        <v>53</v>
      </c>
      <c r="D43" s="106" t="s">
        <v>54</v>
      </c>
      <c r="E43" s="106" t="s">
        <v>27</v>
      </c>
      <c r="F43" s="106" t="s">
        <v>28</v>
      </c>
      <c r="G43" s="106" t="s">
        <v>29</v>
      </c>
      <c r="K43" s="63"/>
    </row>
    <row r="44" spans="1:11" ht="12.75" customHeight="1" x14ac:dyDescent="0.25">
      <c r="A44" s="8"/>
      <c r="B44" s="16" t="s">
        <v>55</v>
      </c>
      <c r="C44" s="17"/>
      <c r="D44" s="17"/>
      <c r="E44" s="17"/>
      <c r="F44" s="17"/>
      <c r="G44" s="17"/>
      <c r="K44" s="63"/>
    </row>
    <row r="45" spans="1:11" ht="12.75" customHeight="1" x14ac:dyDescent="0.25">
      <c r="A45" s="8"/>
      <c r="B45" s="69" t="s">
        <v>56</v>
      </c>
      <c r="C45" s="18" t="s">
        <v>57</v>
      </c>
      <c r="D45" s="129">
        <v>25</v>
      </c>
      <c r="E45" s="5" t="s">
        <v>32</v>
      </c>
      <c r="F45" s="130">
        <v>5915</v>
      </c>
      <c r="G45" s="130">
        <f>(D45*F45)</f>
        <v>147875</v>
      </c>
    </row>
    <row r="46" spans="1:11" ht="12.75" customHeight="1" x14ac:dyDescent="0.25">
      <c r="A46" s="8"/>
      <c r="B46" s="69" t="s">
        <v>58</v>
      </c>
      <c r="C46" s="18" t="s">
        <v>57</v>
      </c>
      <c r="D46" s="129">
        <v>12</v>
      </c>
      <c r="E46" s="5" t="s">
        <v>32</v>
      </c>
      <c r="F46" s="130">
        <v>7784</v>
      </c>
      <c r="G46" s="130">
        <f>D46*F46</f>
        <v>93408</v>
      </c>
    </row>
    <row r="47" spans="1:11" ht="12.75" customHeight="1" x14ac:dyDescent="0.25">
      <c r="A47" s="8"/>
      <c r="B47" s="69" t="s">
        <v>59</v>
      </c>
      <c r="C47" s="18" t="s">
        <v>57</v>
      </c>
      <c r="D47" s="129">
        <v>80</v>
      </c>
      <c r="E47" s="5" t="s">
        <v>32</v>
      </c>
      <c r="F47" s="130">
        <v>350</v>
      </c>
      <c r="G47" s="130">
        <f>D47*F47</f>
        <v>28000</v>
      </c>
    </row>
    <row r="48" spans="1:11" ht="12.75" customHeight="1" x14ac:dyDescent="0.25">
      <c r="A48" s="8"/>
      <c r="B48" s="20" t="s">
        <v>60</v>
      </c>
      <c r="C48" s="21"/>
      <c r="D48" s="21"/>
      <c r="E48" s="131"/>
      <c r="F48" s="130"/>
      <c r="G48" s="130"/>
    </row>
    <row r="49" spans="1:7" ht="12.75" customHeight="1" x14ac:dyDescent="0.25">
      <c r="A49" s="8"/>
      <c r="B49" s="69" t="s">
        <v>61</v>
      </c>
      <c r="C49" s="18" t="s">
        <v>57</v>
      </c>
      <c r="D49" s="129">
        <v>400</v>
      </c>
      <c r="E49" s="5" t="s">
        <v>32</v>
      </c>
      <c r="F49" s="130">
        <v>1060</v>
      </c>
      <c r="G49" s="130">
        <f>D49*F49</f>
        <v>424000</v>
      </c>
    </row>
    <row r="50" spans="1:7" ht="12.75" customHeight="1" x14ac:dyDescent="0.25">
      <c r="A50" s="8"/>
      <c r="B50" s="69" t="s">
        <v>62</v>
      </c>
      <c r="C50" s="18" t="s">
        <v>57</v>
      </c>
      <c r="D50" s="129">
        <v>100</v>
      </c>
      <c r="E50" s="5" t="s">
        <v>44</v>
      </c>
      <c r="F50" s="130">
        <v>1480</v>
      </c>
      <c r="G50" s="130">
        <f>D50*F50</f>
        <v>148000</v>
      </c>
    </row>
    <row r="51" spans="1:7" ht="12.75" customHeight="1" x14ac:dyDescent="0.25">
      <c r="A51" s="8"/>
      <c r="B51" s="69" t="s">
        <v>63</v>
      </c>
      <c r="C51" s="18" t="s">
        <v>57</v>
      </c>
      <c r="D51" s="129">
        <v>1000</v>
      </c>
      <c r="E51" s="5" t="s">
        <v>32</v>
      </c>
      <c r="F51" s="130">
        <v>180</v>
      </c>
      <c r="G51" s="130">
        <f>D51*F51</f>
        <v>180000</v>
      </c>
    </row>
    <row r="52" spans="1:7" ht="12.75" customHeight="1" x14ac:dyDescent="0.25">
      <c r="A52" s="8"/>
      <c r="B52" s="20" t="s">
        <v>64</v>
      </c>
      <c r="C52" s="21"/>
      <c r="D52" s="21"/>
      <c r="E52" s="131"/>
      <c r="F52" s="130"/>
      <c r="G52" s="130"/>
    </row>
    <row r="53" spans="1:7" ht="12.75" customHeight="1" x14ac:dyDescent="0.25">
      <c r="A53" s="8"/>
      <c r="B53" s="69" t="s">
        <v>65</v>
      </c>
      <c r="C53" s="18" t="s">
        <v>66</v>
      </c>
      <c r="D53" s="129">
        <v>3</v>
      </c>
      <c r="E53" s="5" t="s">
        <v>67</v>
      </c>
      <c r="F53" s="130">
        <v>12985</v>
      </c>
      <c r="G53" s="130">
        <f>D53*F53</f>
        <v>38955</v>
      </c>
    </row>
    <row r="54" spans="1:7" ht="12.75" customHeight="1" x14ac:dyDescent="0.25">
      <c r="A54" s="8"/>
      <c r="B54" s="69" t="s">
        <v>68</v>
      </c>
      <c r="C54" s="18" t="s">
        <v>66</v>
      </c>
      <c r="D54" s="129">
        <v>0.8</v>
      </c>
      <c r="E54" s="5" t="s">
        <v>46</v>
      </c>
      <c r="F54" s="130">
        <v>27500</v>
      </c>
      <c r="G54" s="130">
        <f>D54*F54</f>
        <v>22000</v>
      </c>
    </row>
    <row r="55" spans="1:7" ht="13.5" customHeight="1" x14ac:dyDescent="0.25">
      <c r="A55" s="4"/>
      <c r="B55" s="12" t="s">
        <v>69</v>
      </c>
      <c r="C55" s="13"/>
      <c r="D55" s="13"/>
      <c r="E55" s="132"/>
      <c r="F55" s="132"/>
      <c r="G55" s="133">
        <f>SUM(G44:G54)</f>
        <v>1082238</v>
      </c>
    </row>
    <row r="56" spans="1:7" ht="12" customHeight="1" x14ac:dyDescent="0.25">
      <c r="A56" s="2"/>
      <c r="B56" s="102"/>
      <c r="C56" s="103"/>
      <c r="D56" s="103"/>
      <c r="E56" s="107"/>
      <c r="F56" s="104"/>
      <c r="G56" s="104"/>
    </row>
    <row r="57" spans="1:7" ht="12" customHeight="1" x14ac:dyDescent="0.25">
      <c r="A57" s="4"/>
      <c r="B57" s="94" t="s">
        <v>70</v>
      </c>
      <c r="C57" s="95"/>
      <c r="D57" s="96"/>
      <c r="E57" s="96"/>
      <c r="F57" s="97"/>
      <c r="G57" s="97"/>
    </row>
    <row r="58" spans="1:7" ht="24" customHeight="1" x14ac:dyDescent="0.25">
      <c r="A58" s="4"/>
      <c r="B58" s="105" t="s">
        <v>71</v>
      </c>
      <c r="C58" s="106" t="s">
        <v>53</v>
      </c>
      <c r="D58" s="106" t="s">
        <v>54</v>
      </c>
      <c r="E58" s="105" t="s">
        <v>27</v>
      </c>
      <c r="F58" s="106" t="s">
        <v>28</v>
      </c>
      <c r="G58" s="105" t="s">
        <v>29</v>
      </c>
    </row>
    <row r="59" spans="1:7" ht="12.75" customHeight="1" x14ac:dyDescent="0.25">
      <c r="A59" s="8"/>
      <c r="B59" s="68"/>
      <c r="C59" s="18"/>
      <c r="D59" s="19"/>
      <c r="E59" s="9"/>
      <c r="F59" s="22"/>
      <c r="G59" s="19"/>
    </row>
    <row r="60" spans="1:7" ht="13.5" customHeight="1" x14ac:dyDescent="0.25">
      <c r="A60" s="4"/>
      <c r="B60" s="76" t="s">
        <v>72</v>
      </c>
      <c r="C60" s="77"/>
      <c r="D60" s="77"/>
      <c r="E60" s="77"/>
      <c r="F60" s="78"/>
      <c r="G60" s="79"/>
    </row>
    <row r="61" spans="1:7" ht="12" customHeight="1" x14ac:dyDescent="0.25">
      <c r="A61" s="2"/>
      <c r="B61" s="108"/>
      <c r="C61" s="108"/>
      <c r="D61" s="108"/>
      <c r="E61" s="108"/>
      <c r="F61" s="109"/>
      <c r="G61" s="109"/>
    </row>
    <row r="62" spans="1:7" ht="12" customHeight="1" x14ac:dyDescent="0.25">
      <c r="A62" s="34"/>
      <c r="B62" s="110" t="s">
        <v>73</v>
      </c>
      <c r="C62" s="111"/>
      <c r="D62" s="111"/>
      <c r="E62" s="111"/>
      <c r="F62" s="111"/>
      <c r="G62" s="112">
        <f>G23+G40+G55+G60</f>
        <v>1416238</v>
      </c>
    </row>
    <row r="63" spans="1:7" ht="12" customHeight="1" x14ac:dyDescent="0.25">
      <c r="A63" s="34"/>
      <c r="B63" s="113" t="s">
        <v>74</v>
      </c>
      <c r="C63" s="114"/>
      <c r="D63" s="114"/>
      <c r="E63" s="114"/>
      <c r="F63" s="114"/>
      <c r="G63" s="115">
        <f>G62*0.05</f>
        <v>70811.900000000009</v>
      </c>
    </row>
    <row r="64" spans="1:7" ht="12" customHeight="1" x14ac:dyDescent="0.25">
      <c r="A64" s="34"/>
      <c r="B64" s="116" t="s">
        <v>75</v>
      </c>
      <c r="C64" s="117"/>
      <c r="D64" s="117"/>
      <c r="E64" s="117"/>
      <c r="F64" s="117"/>
      <c r="G64" s="118">
        <f>G63+G62</f>
        <v>1487049.9</v>
      </c>
    </row>
    <row r="65" spans="1:7" ht="12" customHeight="1" x14ac:dyDescent="0.25">
      <c r="A65" s="34"/>
      <c r="B65" s="113" t="s">
        <v>76</v>
      </c>
      <c r="C65" s="114"/>
      <c r="D65" s="114"/>
      <c r="E65" s="114"/>
      <c r="F65" s="114"/>
      <c r="G65" s="115">
        <f>G12</f>
        <v>2160000</v>
      </c>
    </row>
    <row r="66" spans="1:7" ht="12" customHeight="1" x14ac:dyDescent="0.25">
      <c r="A66" s="34"/>
      <c r="B66" s="119" t="s">
        <v>77</v>
      </c>
      <c r="C66" s="120"/>
      <c r="D66" s="120"/>
      <c r="E66" s="120"/>
      <c r="F66" s="120"/>
      <c r="G66" s="121">
        <f>G65-G64</f>
        <v>672950.10000000009</v>
      </c>
    </row>
    <row r="67" spans="1:7" ht="12" customHeight="1" x14ac:dyDescent="0.25">
      <c r="A67" s="34"/>
      <c r="B67" s="35" t="s">
        <v>78</v>
      </c>
      <c r="C67" s="36"/>
      <c r="D67" s="36"/>
      <c r="E67" s="36"/>
      <c r="F67" s="36"/>
      <c r="G67" s="31"/>
    </row>
    <row r="68" spans="1:7" ht="12.75" customHeight="1" thickBot="1" x14ac:dyDescent="0.3">
      <c r="A68" s="34"/>
      <c r="B68" s="37"/>
      <c r="C68" s="36"/>
      <c r="D68" s="36"/>
      <c r="E68" s="36"/>
      <c r="F68" s="36"/>
      <c r="G68" s="31"/>
    </row>
    <row r="69" spans="1:7" ht="12" customHeight="1" x14ac:dyDescent="0.25">
      <c r="A69" s="34"/>
      <c r="B69" s="49" t="s">
        <v>79</v>
      </c>
      <c r="C69" s="50"/>
      <c r="D69" s="50"/>
      <c r="E69" s="50"/>
      <c r="F69" s="51"/>
      <c r="G69" s="31"/>
    </row>
    <row r="70" spans="1:7" ht="12" customHeight="1" x14ac:dyDescent="0.25">
      <c r="A70" s="34"/>
      <c r="B70" s="52" t="s">
        <v>80</v>
      </c>
      <c r="C70" s="33"/>
      <c r="D70" s="33"/>
      <c r="E70" s="33"/>
      <c r="F70" s="53"/>
      <c r="G70" s="31"/>
    </row>
    <row r="71" spans="1:7" ht="12" customHeight="1" x14ac:dyDescent="0.25">
      <c r="A71" s="34"/>
      <c r="B71" s="52" t="s">
        <v>81</v>
      </c>
      <c r="C71" s="33"/>
      <c r="D71" s="33"/>
      <c r="E71" s="33"/>
      <c r="F71" s="53"/>
      <c r="G71" s="31"/>
    </row>
    <row r="72" spans="1:7" ht="12" customHeight="1" x14ac:dyDescent="0.25">
      <c r="A72" s="34"/>
      <c r="B72" s="52" t="s">
        <v>82</v>
      </c>
      <c r="C72" s="33"/>
      <c r="D72" s="33"/>
      <c r="E72" s="33"/>
      <c r="F72" s="53"/>
      <c r="G72" s="31"/>
    </row>
    <row r="73" spans="1:7" ht="12" customHeight="1" x14ac:dyDescent="0.25">
      <c r="A73" s="34"/>
      <c r="B73" s="52" t="s">
        <v>83</v>
      </c>
      <c r="C73" s="33"/>
      <c r="D73" s="33"/>
      <c r="E73" s="33"/>
      <c r="F73" s="53"/>
      <c r="G73" s="31"/>
    </row>
    <row r="74" spans="1:7" ht="12" customHeight="1" x14ac:dyDescent="0.25">
      <c r="A74" s="34"/>
      <c r="B74" s="52" t="s">
        <v>84</v>
      </c>
      <c r="C74" s="33"/>
      <c r="D74" s="33"/>
      <c r="E74" s="33"/>
      <c r="F74" s="53"/>
      <c r="G74" s="31"/>
    </row>
    <row r="75" spans="1:7" ht="12.75" customHeight="1" thickBot="1" x14ac:dyDescent="0.3">
      <c r="A75" s="34"/>
      <c r="B75" s="54" t="s">
        <v>85</v>
      </c>
      <c r="C75" s="55"/>
      <c r="D75" s="55"/>
      <c r="E75" s="55"/>
      <c r="F75" s="56"/>
      <c r="G75" s="31"/>
    </row>
    <row r="76" spans="1:7" ht="12.75" customHeight="1" x14ac:dyDescent="0.25">
      <c r="A76" s="34"/>
      <c r="B76" s="47"/>
      <c r="C76" s="33"/>
      <c r="D76" s="33"/>
      <c r="E76" s="33"/>
      <c r="F76" s="33"/>
      <c r="G76" s="31"/>
    </row>
    <row r="77" spans="1:7" ht="15" customHeight="1" thickBot="1" x14ac:dyDescent="0.3">
      <c r="A77" s="34"/>
      <c r="B77" s="140" t="s">
        <v>86</v>
      </c>
      <c r="C77" s="141"/>
      <c r="D77" s="46"/>
      <c r="E77" s="24"/>
      <c r="F77" s="24"/>
      <c r="G77" s="31"/>
    </row>
    <row r="78" spans="1:7" ht="12" customHeight="1" x14ac:dyDescent="0.25">
      <c r="A78" s="34"/>
      <c r="B78" s="39" t="s">
        <v>71</v>
      </c>
      <c r="C78" s="25" t="s">
        <v>87</v>
      </c>
      <c r="D78" s="40" t="s">
        <v>88</v>
      </c>
      <c r="E78" s="24"/>
      <c r="F78" s="24"/>
      <c r="G78" s="31"/>
    </row>
    <row r="79" spans="1:7" ht="12" customHeight="1" x14ac:dyDescent="0.25">
      <c r="A79" s="34"/>
      <c r="B79" s="41" t="s">
        <v>89</v>
      </c>
      <c r="C79" s="26">
        <f>+G23</f>
        <v>50000</v>
      </c>
      <c r="D79" s="42">
        <f>(C79/C85)</f>
        <v>3.3623619489836894E-2</v>
      </c>
      <c r="E79" s="24"/>
      <c r="F79" s="24"/>
      <c r="G79" s="31"/>
    </row>
    <row r="80" spans="1:7" ht="12" customHeight="1" x14ac:dyDescent="0.25">
      <c r="A80" s="34"/>
      <c r="B80" s="41" t="s">
        <v>90</v>
      </c>
      <c r="C80" s="27"/>
      <c r="D80" s="42">
        <v>0</v>
      </c>
      <c r="E80" s="24"/>
      <c r="F80" s="24"/>
      <c r="G80" s="31"/>
    </row>
    <row r="81" spans="1:7" ht="12" customHeight="1" x14ac:dyDescent="0.25">
      <c r="A81" s="34"/>
      <c r="B81" s="41" t="s">
        <v>91</v>
      </c>
      <c r="C81" s="26">
        <f>+G40</f>
        <v>284000</v>
      </c>
      <c r="D81" s="42">
        <f>(C81/C85)</f>
        <v>0.19098215870227356</v>
      </c>
      <c r="E81" s="24"/>
      <c r="F81" s="24"/>
      <c r="G81" s="31"/>
    </row>
    <row r="82" spans="1:7" ht="12" customHeight="1" x14ac:dyDescent="0.25">
      <c r="A82" s="34"/>
      <c r="B82" s="41" t="s">
        <v>52</v>
      </c>
      <c r="C82" s="26">
        <f>+G55</f>
        <v>1082238</v>
      </c>
      <c r="D82" s="42">
        <f>(C82/C85)</f>
        <v>0.72777517418884197</v>
      </c>
      <c r="E82" s="24"/>
      <c r="F82" s="24"/>
      <c r="G82" s="31"/>
    </row>
    <row r="83" spans="1:7" ht="12" customHeight="1" x14ac:dyDescent="0.25">
      <c r="A83" s="34"/>
      <c r="B83" s="41" t="s">
        <v>92</v>
      </c>
      <c r="C83" s="28">
        <v>0</v>
      </c>
      <c r="D83" s="42">
        <f>(C83/C85)</f>
        <v>0</v>
      </c>
      <c r="E83" s="30"/>
      <c r="F83" s="30"/>
      <c r="G83" s="31"/>
    </row>
    <row r="84" spans="1:7" ht="12" customHeight="1" x14ac:dyDescent="0.25">
      <c r="A84" s="34"/>
      <c r="B84" s="41" t="s">
        <v>93</v>
      </c>
      <c r="C84" s="28">
        <f>+G63</f>
        <v>70811.900000000009</v>
      </c>
      <c r="D84" s="42">
        <f>(C84/C85)</f>
        <v>4.761904761904763E-2</v>
      </c>
      <c r="E84" s="30"/>
      <c r="F84" s="30"/>
      <c r="G84" s="31"/>
    </row>
    <row r="85" spans="1:7" ht="12.75" customHeight="1" thickBot="1" x14ac:dyDescent="0.3">
      <c r="A85" s="34"/>
      <c r="B85" s="43" t="s">
        <v>94</v>
      </c>
      <c r="C85" s="44">
        <f>SUM(C79:C84)</f>
        <v>1487049.9</v>
      </c>
      <c r="D85" s="45">
        <f>SUM(D79:D84)</f>
        <v>1</v>
      </c>
      <c r="E85" s="30"/>
      <c r="F85" s="30"/>
      <c r="G85" s="31"/>
    </row>
    <row r="86" spans="1:7" ht="12" customHeight="1" x14ac:dyDescent="0.25">
      <c r="A86" s="34"/>
      <c r="B86" s="37"/>
      <c r="C86" s="36"/>
      <c r="D86" s="36"/>
      <c r="E86" s="36"/>
      <c r="F86" s="36"/>
      <c r="G86" s="31"/>
    </row>
    <row r="87" spans="1:7" ht="12.75" customHeight="1" x14ac:dyDescent="0.25">
      <c r="A87" s="34"/>
      <c r="B87" s="38"/>
      <c r="C87" s="36"/>
      <c r="D87" s="36"/>
      <c r="E87" s="36"/>
      <c r="F87" s="36"/>
      <c r="G87" s="31"/>
    </row>
    <row r="88" spans="1:7" ht="12" customHeight="1" thickBot="1" x14ac:dyDescent="0.3">
      <c r="A88" s="23"/>
      <c r="B88" s="58"/>
      <c r="C88" s="59" t="s">
        <v>95</v>
      </c>
      <c r="D88" s="60"/>
      <c r="E88" s="61"/>
      <c r="F88" s="29"/>
      <c r="G88" s="31"/>
    </row>
    <row r="89" spans="1:7" ht="16.5" customHeight="1" x14ac:dyDescent="0.25">
      <c r="A89" s="34"/>
      <c r="B89" s="71" t="s">
        <v>96</v>
      </c>
      <c r="C89" s="122">
        <v>1000</v>
      </c>
      <c r="D89" s="122">
        <v>1200</v>
      </c>
      <c r="E89" s="123">
        <v>1250</v>
      </c>
      <c r="F89" s="57"/>
      <c r="G89" s="32"/>
    </row>
    <row r="90" spans="1:7" ht="16.5" customHeight="1" thickBot="1" x14ac:dyDescent="0.3">
      <c r="A90" s="34"/>
      <c r="B90" s="72" t="s">
        <v>97</v>
      </c>
      <c r="C90" s="44">
        <f>(G64/C89)</f>
        <v>1487.0499</v>
      </c>
      <c r="D90" s="44">
        <f>(G64/D89)</f>
        <v>1239.2082499999999</v>
      </c>
      <c r="E90" s="62">
        <f>(G64/E89)</f>
        <v>1189.6399199999998</v>
      </c>
      <c r="F90" s="57"/>
      <c r="G90" s="32"/>
    </row>
    <row r="91" spans="1:7" ht="15.6" customHeight="1" x14ac:dyDescent="0.25">
      <c r="A91" s="34"/>
      <c r="B91" s="48" t="s">
        <v>98</v>
      </c>
      <c r="C91" s="33"/>
      <c r="D91" s="33"/>
      <c r="E91" s="33"/>
      <c r="F91" s="33"/>
      <c r="G91" s="33"/>
    </row>
  </sheetData>
  <mergeCells count="8">
    <mergeCell ref="B77:C77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paperSize="5" scale="68" orientation="portrait" r:id="rId1"/>
  <headerFooter>
    <oddFooter>&amp;C&amp;"Helvetica Neue,Regular"&amp;12&amp;K000000&amp;P</oddFooter>
  </headerFooter>
  <ignoredErrors>
    <ignoredError sqref="G3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 BALLICA BIANUAL TREBOL ROSADO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BENI LAGOS ANA MARIA</cp:lastModifiedBy>
  <cp:revision/>
  <dcterms:created xsi:type="dcterms:W3CDTF">2020-11-27T12:49:26Z</dcterms:created>
  <dcterms:modified xsi:type="dcterms:W3CDTF">2023-04-27T20:03:05Z</dcterms:modified>
  <cp:category/>
  <cp:contentStatus/>
</cp:coreProperties>
</file>