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lguinp\Documents\2023\AAFF\Fichas Técnicas\"/>
    </mc:Choice>
  </mc:AlternateContent>
  <bookViews>
    <workbookView xWindow="0" yWindow="0" windowWidth="28800" windowHeight="11535"/>
  </bookViews>
  <sheets>
    <sheet name="PRADER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3" i="1" l="1"/>
  <c r="C83" i="1"/>
  <c r="D83" i="1"/>
  <c r="G41" i="1"/>
  <c r="G48" i="1"/>
  <c r="G45" i="1"/>
  <c r="C74" i="1"/>
  <c r="G54" i="1"/>
  <c r="C77" i="1"/>
  <c r="G46" i="1"/>
  <c r="G44" i="1"/>
  <c r="G42" i="1"/>
  <c r="G35" i="1"/>
  <c r="G34" i="1"/>
  <c r="G36" i="1" s="1"/>
  <c r="C75" i="1" s="1"/>
  <c r="G33" i="1"/>
  <c r="G23" i="1"/>
  <c r="G22" i="1"/>
  <c r="G21" i="1"/>
  <c r="G12" i="1"/>
  <c r="G59" i="1" s="1"/>
  <c r="G49" i="1" l="1"/>
  <c r="C76" i="1" s="1"/>
  <c r="G24" i="1"/>
  <c r="G56" i="1" l="1"/>
  <c r="G57" i="1" s="1"/>
  <c r="G58" i="1" s="1"/>
  <c r="E84" i="1" s="1"/>
  <c r="C73" i="1"/>
  <c r="D84" i="1" l="1"/>
  <c r="G60" i="1"/>
  <c r="C84" i="1"/>
  <c r="C78" i="1"/>
  <c r="C79" i="1" s="1"/>
  <c r="D73" i="1" s="1"/>
  <c r="D75" i="1" l="1"/>
  <c r="D76" i="1"/>
  <c r="D77" i="1"/>
  <c r="D78" i="1"/>
  <c r="D79" i="1" l="1"/>
</calcChain>
</file>

<file path=xl/sharedStrings.xml><?xml version="1.0" encoding="utf-8"?>
<sst xmlns="http://schemas.openxmlformats.org/spreadsheetml/2006/main" count="133" uniqueCount="92">
  <si>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</si>
  <si>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</si>
  <si>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</si>
  <si>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</si>
  <si>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</si>
  <si>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</si>
  <si>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</si>
  <si>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</si>
  <si>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</si>
  <si>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</si>
  <si>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</si>
  <si>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</si>
  <si>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</si>
  <si>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</si>
  <si>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</si>
  <si>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</si>
  <si>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</si>
  <si>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</si>
  <si>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</si>
  <si>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</si>
  <si>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</si>
  <si>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</si>
  <si>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</si>
  <si>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</si>
  <si>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</si>
  <si>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</si>
  <si>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</si>
  <si>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</si>
  <si>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Siembra y Fertilización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</si>
  <si>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</si>
  <si>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</si>
  <si>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</si>
  <si>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</si>
  <si>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</si>
  <si>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</si>
  <si>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</si>
  <si>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</si>
  <si>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kg</t>
  </si>
  <si>
    <t>HERBICIDAS</t>
  </si>
  <si>
    <t>Lt.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</si>
  <si>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</si>
  <si>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</si>
  <si>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</si>
  <si>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</si>
  <si>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</si>
  <si>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</si>
  <si>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</si>
  <si>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</si>
  <si>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</si>
  <si>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</si>
  <si>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</si>
  <si>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</si>
  <si>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</si>
  <si>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</si>
  <si>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</si>
  <si>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</si>
  <si>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</si>
  <si>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</si>
  <si>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</si>
  <si>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</si>
  <si>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</si>
  <si>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</si>
  <si>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</si>
  <si>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</si>
  <si>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Subtotal otros</t>
  </si>
  <si>
    <t>LOS LAGOS</t>
  </si>
  <si>
    <t>MERCADO INTERNO</t>
  </si>
  <si>
    <t>Desinfeccion semilla</t>
  </si>
  <si>
    <t>Siembra y aplicación de fertilizante</t>
  </si>
  <si>
    <t>Aplicación de herbicida</t>
  </si>
  <si>
    <t xml:space="preserve">Rastraje </t>
  </si>
  <si>
    <t>Super fosfato triple</t>
  </si>
  <si>
    <t>Muriato de Potasio</t>
  </si>
  <si>
    <t>RANGO 480</t>
  </si>
  <si>
    <t>FRESIA</t>
  </si>
  <si>
    <t>PRADERA</t>
  </si>
  <si>
    <t>RENDIMIENTO (kgMS/Há.)</t>
  </si>
  <si>
    <t>Ballica Nui - Trébol Rosado</t>
  </si>
  <si>
    <t>PRECIO ESPERADO ($/kgMS)</t>
  </si>
  <si>
    <t>Heladas - sequia</t>
  </si>
  <si>
    <t>Feb-Abr/Ago-Sep</t>
  </si>
  <si>
    <t>ESCENARIOS COSTO UNITARIO  ($/kg m.s.)</t>
  </si>
  <si>
    <t>Rendimiento (kg m.s./hà)</t>
  </si>
  <si>
    <t>Costo unitario ($/kg m.s.) (*)</t>
  </si>
  <si>
    <t>FEB-MARZO 2022</t>
  </si>
  <si>
    <t>Semilla Trébol Blanco</t>
  </si>
  <si>
    <t>ENE- DIC 2023</t>
  </si>
  <si>
    <t>Semilla Ballica perenne</t>
  </si>
  <si>
    <r>
      <rPr>
        <u/>
        <sz val="9"/>
        <color indexed="8"/>
        <rFont val="Calibri"/>
        <family val="2"/>
      </rPr>
      <t>Fuente</t>
    </r>
    <r>
      <rPr>
        <sz val="9"/>
        <color indexed="8"/>
        <rFont val="Calibri"/>
        <family val="2"/>
      </rPr>
      <t>: INDAP</t>
    </r>
  </si>
  <si>
    <r>
      <rPr>
        <b/>
        <u/>
        <sz val="9"/>
        <color indexed="8"/>
        <rFont val="Calibri"/>
        <family val="2"/>
      </rPr>
      <t>Notas</t>
    </r>
    <r>
      <rPr>
        <b/>
        <sz val="9"/>
        <color indexed="8"/>
        <rFont val="Calibri"/>
        <family val="2"/>
      </rPr>
      <t>:</t>
    </r>
  </si>
  <si>
    <t>6. El  costo de la mano de obra incluye impuestos e  imposiciones, valor utilizado corresponde a valor promedio por JH pagada a forma de trato, dado que la mayor parte de los usuarios no cuentan con mano de obra contratada en forma permanente ni parcial.</t>
  </si>
  <si>
    <t>Nitram Magnecio (CAN 27)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</si>
</sst>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0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b/>
      <i/>
      <sz val="9"/>
      <color indexed="9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u/>
      <sz val="9"/>
      <color indexed="8"/>
      <name val="Calibri"/>
      <family val="2"/>
    </font>
    <font>
      <b/>
      <u/>
      <sz val="9"/>
      <color indexed="8"/>
      <name val="Calibri"/>
      <family val="2"/>
    </font>
    <font>
      <b/>
      <sz val="9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41">
    <xf numFmtId="0" fontId="0" fillId="0" borderId="0" xfId="0" applyFont="1" applyAlignment="1"/>
    <xf numFmtId="49" fontId="1" fillId="3" borderId="5" xfId="0" applyNumberFormat="1" applyFont="1" applyFill="1" applyBorder="1" applyAlignment="1">
      <alignment vertical="center" wrapText="1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165" fontId="1" fillId="2" borderId="17" xfId="0" applyNumberFormat="1" applyFont="1" applyFill="1" applyBorder="1" applyAlignment="1">
      <alignment vertical="center"/>
    </xf>
    <xf numFmtId="165" fontId="5" fillId="2" borderId="17" xfId="0" applyNumberFormat="1" applyFont="1" applyFill="1" applyBorder="1" applyAlignment="1">
      <alignment vertical="center"/>
    </xf>
    <xf numFmtId="49" fontId="1" fillId="5" borderId="19" xfId="0" applyNumberFormat="1" applyFont="1" applyFill="1" applyBorder="1" applyAlignment="1">
      <alignment vertical="center"/>
    </xf>
    <xf numFmtId="0" fontId="1" fillId="5" borderId="20" xfId="0" applyFont="1" applyFill="1" applyBorder="1" applyAlignment="1">
      <alignment vertical="center"/>
    </xf>
    <xf numFmtId="49" fontId="1" fillId="3" borderId="22" xfId="0" applyNumberFormat="1" applyFont="1" applyFill="1" applyBorder="1" applyAlignment="1">
      <alignment vertical="center"/>
    </xf>
    <xf numFmtId="165" fontId="1" fillId="3" borderId="23" xfId="0" applyNumberFormat="1" applyFont="1" applyFill="1" applyBorder="1" applyAlignment="1">
      <alignment vertical="center"/>
    </xf>
    <xf numFmtId="49" fontId="1" fillId="5" borderId="22" xfId="0" applyNumberFormat="1" applyFont="1" applyFill="1" applyBorder="1" applyAlignment="1">
      <alignment vertical="center"/>
    </xf>
    <xf numFmtId="165" fontId="1" fillId="5" borderId="23" xfId="0" applyNumberFormat="1" applyFont="1" applyFill="1" applyBorder="1" applyAlignment="1">
      <alignment vertical="center"/>
    </xf>
    <xf numFmtId="49" fontId="1" fillId="5" borderId="24" xfId="0" applyNumberFormat="1" applyFont="1" applyFill="1" applyBorder="1" applyAlignment="1">
      <alignment vertical="center"/>
    </xf>
    <xf numFmtId="165" fontId="1" fillId="6" borderId="26" xfId="0" applyNumberFormat="1" applyFont="1" applyFill="1" applyBorder="1" applyAlignment="1">
      <alignment vertical="center"/>
    </xf>
    <xf numFmtId="3" fontId="1" fillId="5" borderId="21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vertical="center"/>
    </xf>
    <xf numFmtId="0" fontId="2" fillId="2" borderId="8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justify" vertical="center" wrapText="1"/>
    </xf>
    <xf numFmtId="0" fontId="0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vertical="center"/>
    </xf>
    <xf numFmtId="0" fontId="0" fillId="0" borderId="17" xfId="0" applyNumberFormat="1" applyFont="1" applyBorder="1" applyAlignment="1">
      <alignment vertical="center"/>
    </xf>
    <xf numFmtId="0" fontId="0" fillId="2" borderId="18" xfId="0" applyFont="1" applyFill="1" applyBorder="1" applyAlignment="1">
      <alignment vertical="center"/>
    </xf>
    <xf numFmtId="0" fontId="0" fillId="2" borderId="16" xfId="0" applyFont="1" applyFill="1" applyBorder="1" applyAlignment="1">
      <alignment vertical="center"/>
    </xf>
    <xf numFmtId="49" fontId="1" fillId="5" borderId="44" xfId="0" applyNumberFormat="1" applyFont="1" applyFill="1" applyBorder="1" applyAlignment="1">
      <alignment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/>
    </xf>
    <xf numFmtId="0" fontId="2" fillId="2" borderId="47" xfId="0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3" fontId="2" fillId="2" borderId="48" xfId="0" applyNumberFormat="1" applyFont="1" applyFill="1" applyBorder="1" applyAlignment="1">
      <alignment vertical="center"/>
    </xf>
    <xf numFmtId="49" fontId="1" fillId="3" borderId="43" xfId="0" applyNumberFormat="1" applyFont="1" applyFill="1" applyBorder="1" applyAlignment="1">
      <alignment horizontal="center" vertical="center"/>
    </xf>
    <xf numFmtId="49" fontId="1" fillId="3" borderId="43" xfId="0" applyNumberFormat="1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vertical="center"/>
    </xf>
    <xf numFmtId="0" fontId="2" fillId="2" borderId="43" xfId="0" applyFont="1" applyFill="1" applyBorder="1" applyAlignment="1">
      <alignment horizontal="center" vertical="center"/>
    </xf>
    <xf numFmtId="49" fontId="3" fillId="3" borderId="43" xfId="0" applyNumberFormat="1" applyFont="1" applyFill="1" applyBorder="1" applyAlignment="1">
      <alignment vertical="center"/>
    </xf>
    <xf numFmtId="0" fontId="3" fillId="3" borderId="43" xfId="0" applyFont="1" applyFill="1" applyBorder="1" applyAlignment="1">
      <alignment horizontal="center" vertical="center"/>
    </xf>
    <xf numFmtId="0" fontId="3" fillId="3" borderId="43" xfId="0" applyFont="1" applyFill="1" applyBorder="1" applyAlignment="1">
      <alignment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vertical="center"/>
    </xf>
    <xf numFmtId="3" fontId="2" fillId="2" borderId="49" xfId="0" applyNumberFormat="1" applyFont="1" applyFill="1" applyBorder="1" applyAlignment="1">
      <alignment vertical="center"/>
    </xf>
    <xf numFmtId="0" fontId="0" fillId="2" borderId="18" xfId="0" applyFont="1" applyFill="1" applyBorder="1" applyAlignment="1">
      <alignment horizontal="center" vertical="center"/>
    </xf>
    <xf numFmtId="165" fontId="1" fillId="2" borderId="17" xfId="0" applyNumberFormat="1" applyFont="1" applyFill="1" applyBorder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4" fillId="3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3" fontId="3" fillId="3" borderId="43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167" fontId="2" fillId="2" borderId="6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horizontal="right" vertical="center" wrapText="1"/>
    </xf>
    <xf numFmtId="49" fontId="2" fillId="2" borderId="6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3" fontId="3" fillId="3" borderId="6" xfId="0" applyNumberFormat="1" applyFont="1" applyFill="1" applyBorder="1" applyAlignment="1">
      <alignment vertical="center"/>
    </xf>
    <xf numFmtId="49" fontId="2" fillId="2" borderId="43" xfId="0" applyNumberFormat="1" applyFont="1" applyFill="1" applyBorder="1" applyAlignment="1">
      <alignment vertical="center" wrapText="1"/>
    </xf>
    <xf numFmtId="49" fontId="2" fillId="2" borderId="43" xfId="0" applyNumberFormat="1" applyFont="1" applyFill="1" applyBorder="1" applyAlignment="1">
      <alignment horizontal="center" vertical="center" wrapText="1"/>
    </xf>
    <xf numFmtId="0" fontId="2" fillId="2" borderId="43" xfId="0" applyNumberFormat="1" applyFont="1" applyFill="1" applyBorder="1" applyAlignment="1">
      <alignment horizontal="center" vertical="center" wrapText="1"/>
    </xf>
    <xf numFmtId="49" fontId="2" fillId="2" borderId="43" xfId="0" applyNumberFormat="1" applyFont="1" applyFill="1" applyBorder="1" applyAlignment="1">
      <alignment horizontal="center" vertical="center"/>
    </xf>
    <xf numFmtId="3" fontId="2" fillId="2" borderId="43" xfId="0" applyNumberFormat="1" applyFont="1" applyFill="1" applyBorder="1" applyAlignment="1">
      <alignment horizontal="right" vertical="center" wrapText="1"/>
    </xf>
    <xf numFmtId="49" fontId="5" fillId="2" borderId="43" xfId="0" applyNumberFormat="1" applyFont="1" applyFill="1" applyBorder="1" applyAlignment="1">
      <alignment horizontal="left" vertical="center" wrapText="1"/>
    </xf>
    <xf numFmtId="0" fontId="5" fillId="2" borderId="43" xfId="0" applyFont="1" applyFill="1" applyBorder="1" applyAlignment="1">
      <alignment horizontal="left" vertical="center" wrapText="1"/>
    </xf>
    <xf numFmtId="49" fontId="2" fillId="2" borderId="43" xfId="0" applyNumberFormat="1" applyFont="1" applyFill="1" applyBorder="1" applyAlignment="1">
      <alignment horizontal="left" vertical="center" wrapText="1"/>
    </xf>
    <xf numFmtId="0" fontId="2" fillId="2" borderId="43" xfId="0" applyNumberFormat="1" applyFont="1" applyFill="1" applyBorder="1" applyAlignment="1">
      <alignment horizontal="center" vertical="center"/>
    </xf>
    <xf numFmtId="3" fontId="2" fillId="2" borderId="43" xfId="0" applyNumberFormat="1" applyFont="1" applyFill="1" applyBorder="1" applyAlignment="1">
      <alignment vertical="center"/>
    </xf>
    <xf numFmtId="49" fontId="2" fillId="2" borderId="43" xfId="0" applyNumberFormat="1" applyFont="1" applyFill="1" applyBorder="1" applyAlignment="1">
      <alignment vertical="center"/>
    </xf>
    <xf numFmtId="49" fontId="5" fillId="2" borderId="43" xfId="0" applyNumberFormat="1" applyFont="1" applyFill="1" applyBorder="1" applyAlignment="1">
      <alignment vertical="center"/>
    </xf>
    <xf numFmtId="164" fontId="2" fillId="2" borderId="43" xfId="0" applyNumberFormat="1" applyFont="1" applyFill="1" applyBorder="1" applyAlignment="1">
      <alignment vertical="center"/>
    </xf>
    <xf numFmtId="0" fontId="1" fillId="5" borderId="25" xfId="0" applyFont="1" applyFill="1" applyBorder="1" applyAlignment="1">
      <alignment vertical="center"/>
    </xf>
    <xf numFmtId="49" fontId="2" fillId="2" borderId="17" xfId="0" applyNumberFormat="1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49" fontId="9" fillId="9" borderId="53" xfId="0" applyNumberFormat="1" applyFont="1" applyFill="1" applyBorder="1" applyAlignment="1">
      <alignment horizontal="center" vertical="center"/>
    </xf>
    <xf numFmtId="49" fontId="9" fillId="9" borderId="54" xfId="0" applyNumberFormat="1" applyFont="1" applyFill="1" applyBorder="1" applyAlignment="1">
      <alignment horizontal="center" vertical="center"/>
    </xf>
    <xf numFmtId="49" fontId="9" fillId="9" borderId="55" xfId="0" applyNumberFormat="1" applyFont="1" applyFill="1" applyBorder="1" applyAlignment="1">
      <alignment horizontal="center" vertical="center"/>
    </xf>
    <xf numFmtId="0" fontId="2" fillId="7" borderId="17" xfId="0" applyFont="1" applyFill="1" applyBorder="1" applyAlignment="1">
      <alignment vertical="center"/>
    </xf>
    <xf numFmtId="49" fontId="5" fillId="8" borderId="56" xfId="0" applyNumberFormat="1" applyFont="1" applyFill="1" applyBorder="1" applyAlignment="1">
      <alignment horizontal="center" vertical="center"/>
    </xf>
    <xf numFmtId="49" fontId="5" fillId="8" borderId="57" xfId="0" applyNumberFormat="1" applyFont="1" applyFill="1" applyBorder="1" applyAlignment="1">
      <alignment horizontal="center" vertical="center"/>
    </xf>
    <xf numFmtId="49" fontId="2" fillId="8" borderId="58" xfId="0" applyNumberFormat="1" applyFont="1" applyFill="1" applyBorder="1" applyAlignment="1">
      <alignment horizontal="center" vertical="center"/>
    </xf>
    <xf numFmtId="0" fontId="2" fillId="7" borderId="17" xfId="0" applyFont="1" applyFill="1" applyBorder="1" applyAlignment="1">
      <alignment horizontal="center" vertical="center"/>
    </xf>
    <xf numFmtId="49" fontId="5" fillId="2" borderId="50" xfId="0" applyNumberFormat="1" applyFont="1" applyFill="1" applyBorder="1" applyAlignment="1">
      <alignment vertical="center"/>
    </xf>
    <xf numFmtId="3" fontId="5" fillId="2" borderId="51" xfId="0" applyNumberFormat="1" applyFont="1" applyFill="1" applyBorder="1" applyAlignment="1">
      <alignment vertical="center"/>
    </xf>
    <xf numFmtId="9" fontId="2" fillId="2" borderId="52" xfId="0" applyNumberFormat="1" applyFont="1" applyFill="1" applyBorder="1" applyAlignment="1">
      <alignment vertical="center"/>
    </xf>
    <xf numFmtId="49" fontId="5" fillId="2" borderId="27" xfId="0" applyNumberFormat="1" applyFont="1" applyFill="1" applyBorder="1" applyAlignment="1">
      <alignment vertical="center"/>
    </xf>
    <xf numFmtId="0" fontId="5" fillId="2" borderId="6" xfId="0" applyNumberFormat="1" applyFont="1" applyFill="1" applyBorder="1" applyAlignment="1">
      <alignment vertical="center"/>
    </xf>
    <xf numFmtId="9" fontId="2" fillId="2" borderId="28" xfId="0" applyNumberFormat="1" applyFont="1" applyFill="1" applyBorder="1" applyAlignment="1">
      <alignment vertical="center"/>
    </xf>
    <xf numFmtId="3" fontId="5" fillId="2" borderId="6" xfId="0" applyNumberFormat="1" applyFont="1" applyFill="1" applyBorder="1" applyAlignment="1">
      <alignment vertical="center"/>
    </xf>
    <xf numFmtId="166" fontId="5" fillId="2" borderId="6" xfId="0" applyNumberFormat="1" applyFont="1" applyFill="1" applyBorder="1" applyAlignment="1">
      <alignment vertical="center"/>
    </xf>
    <xf numFmtId="0" fontId="1" fillId="7" borderId="17" xfId="0" applyFont="1" applyFill="1" applyBorder="1" applyAlignment="1">
      <alignment vertical="center"/>
    </xf>
    <xf numFmtId="49" fontId="5" fillId="2" borderId="59" xfId="0" applyNumberFormat="1" applyFont="1" applyFill="1" applyBorder="1" applyAlignment="1">
      <alignment vertical="center"/>
    </xf>
    <xf numFmtId="166" fontId="5" fillId="2" borderId="60" xfId="0" applyNumberFormat="1" applyFont="1" applyFill="1" applyBorder="1" applyAlignment="1">
      <alignment vertical="center"/>
    </xf>
    <xf numFmtId="9" fontId="2" fillId="2" borderId="61" xfId="0" applyNumberFormat="1" applyFont="1" applyFill="1" applyBorder="1" applyAlignment="1">
      <alignment vertical="center"/>
    </xf>
    <xf numFmtId="49" fontId="5" fillId="8" borderId="56" xfId="0" applyNumberFormat="1" applyFont="1" applyFill="1" applyBorder="1" applyAlignment="1">
      <alignment vertical="center"/>
    </xf>
    <xf numFmtId="166" fontId="5" fillId="8" borderId="57" xfId="0" applyNumberFormat="1" applyFont="1" applyFill="1" applyBorder="1" applyAlignment="1">
      <alignment vertical="center"/>
    </xf>
    <xf numFmtId="9" fontId="5" fillId="8" borderId="58" xfId="0" applyNumberFormat="1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49" fontId="5" fillId="8" borderId="40" xfId="0" applyNumberFormat="1" applyFont="1" applyFill="1" applyBorder="1" applyAlignment="1">
      <alignment vertical="center"/>
    </xf>
    <xf numFmtId="41" fontId="5" fillId="8" borderId="41" xfId="1" applyFont="1" applyFill="1" applyBorder="1" applyAlignment="1">
      <alignment vertical="center"/>
    </xf>
    <xf numFmtId="41" fontId="5" fillId="8" borderId="42" xfId="1" applyFont="1" applyFill="1" applyBorder="1" applyAlignment="1">
      <alignment vertical="center"/>
    </xf>
    <xf numFmtId="0" fontId="5" fillId="7" borderId="17" xfId="0" applyFont="1" applyFill="1" applyBorder="1" applyAlignment="1">
      <alignment vertical="center"/>
    </xf>
    <xf numFmtId="49" fontId="5" fillId="8" borderId="29" xfId="0" applyNumberFormat="1" applyFont="1" applyFill="1" applyBorder="1" applyAlignment="1">
      <alignment vertical="center"/>
    </xf>
    <xf numFmtId="166" fontId="5" fillId="8" borderId="30" xfId="0" applyNumberFormat="1" applyFont="1" applyFill="1" applyBorder="1" applyAlignment="1">
      <alignment vertical="center"/>
    </xf>
    <xf numFmtId="166" fontId="5" fillId="8" borderId="31" xfId="0" applyNumberFormat="1" applyFont="1" applyFill="1" applyBorder="1" applyAlignment="1">
      <alignment vertical="center"/>
    </xf>
    <xf numFmtId="14" fontId="2" fillId="2" borderId="6" xfId="0" applyNumberFormat="1" applyFont="1" applyFill="1" applyBorder="1" applyAlignment="1">
      <alignment horizontal="center" vertical="center"/>
    </xf>
    <xf numFmtId="14" fontId="2" fillId="2" borderId="9" xfId="0" applyNumberFormat="1" applyFont="1" applyFill="1" applyBorder="1" applyAlignment="1">
      <alignment horizontal="center" vertical="center"/>
    </xf>
    <xf numFmtId="49" fontId="5" fillId="2" borderId="32" xfId="0" applyNumberFormat="1" applyFont="1" applyFill="1" applyBorder="1" applyAlignment="1">
      <alignment vertical="center" wrapText="1"/>
    </xf>
    <xf numFmtId="0" fontId="2" fillId="2" borderId="33" xfId="0" applyFont="1" applyFill="1" applyBorder="1" applyAlignment="1">
      <alignment vertical="center" wrapText="1"/>
    </xf>
    <xf numFmtId="165" fontId="1" fillId="2" borderId="34" xfId="0" applyNumberFormat="1" applyFont="1" applyFill="1" applyBorder="1" applyAlignment="1">
      <alignment vertical="center" wrapText="1"/>
    </xf>
    <xf numFmtId="49" fontId="2" fillId="2" borderId="35" xfId="0" applyNumberFormat="1" applyFont="1" applyFill="1" applyBorder="1" applyAlignment="1">
      <alignment horizontal="left" vertical="center" wrapText="1"/>
    </xf>
    <xf numFmtId="49" fontId="2" fillId="2" borderId="17" xfId="0" applyNumberFormat="1" applyFont="1" applyFill="1" applyBorder="1" applyAlignment="1">
      <alignment horizontal="left" vertical="center" wrapText="1"/>
    </xf>
    <xf numFmtId="49" fontId="2" fillId="2" borderId="36" xfId="0" applyNumberFormat="1" applyFont="1" applyFill="1" applyBorder="1" applyAlignment="1">
      <alignment horizontal="left" vertical="center" wrapText="1"/>
    </xf>
    <xf numFmtId="49" fontId="2" fillId="2" borderId="37" xfId="0" applyNumberFormat="1" applyFont="1" applyFill="1" applyBorder="1" applyAlignment="1">
      <alignment horizontal="left" vertical="center" wrapText="1"/>
    </xf>
    <xf numFmtId="49" fontId="2" fillId="2" borderId="38" xfId="0" applyNumberFormat="1" applyFont="1" applyFill="1" applyBorder="1" applyAlignment="1">
      <alignment horizontal="left" vertical="center" wrapText="1"/>
    </xf>
    <xf numFmtId="49" fontId="2" fillId="2" borderId="39" xfId="0" applyNumberFormat="1" applyFont="1" applyFill="1" applyBorder="1" applyAlignment="1">
      <alignment horizontal="left" vertical="center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590550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6"/>
  <sheetViews>
    <sheetView showGridLines="0" tabSelected="1" topLeftCell="A16" zoomScaleNormal="100" workbookViewId="0">
      <selection activeCell="B44" sqref="B44"/>
    </sheetView>
  </sheetViews>
  <sheetFormatPr baseColWidth="10" defaultColWidth="10.85546875" defaultRowHeight="11.25" customHeight="1" x14ac:dyDescent="0.25"/>
  <cols>
    <col min="1" max="1" width="4.42578125" style="20" customWidth="1"/>
    <col min="2" max="2" width="20.5703125" style="20" customWidth="1"/>
    <col min="3" max="3" width="19.42578125" style="20" customWidth="1"/>
    <col min="4" max="4" width="9.42578125" style="20" customWidth="1"/>
    <col min="5" max="5" width="14.42578125" style="20" customWidth="1"/>
    <col min="6" max="6" width="11" style="20" customWidth="1"/>
    <col min="7" max="7" width="14.140625" style="20" customWidth="1"/>
    <col min="8" max="255" width="10.85546875" style="20" customWidth="1"/>
    <col min="256" max="16384" width="10.85546875" style="21"/>
  </cols>
  <sheetData>
    <row r="1" spans="1:7" ht="15" customHeight="1" x14ac:dyDescent="0.25">
      <c r="A1" s="19"/>
      <c r="B1" s="19"/>
      <c r="C1" s="19"/>
      <c r="D1" s="19"/>
      <c r="E1" s="19"/>
      <c r="F1" s="19"/>
      <c r="G1" s="19"/>
    </row>
    <row r="2" spans="1:7" ht="15" customHeight="1" x14ac:dyDescent="0.25">
      <c r="A2" s="19"/>
      <c r="B2" s="19"/>
      <c r="C2" s="19"/>
      <c r="D2" s="19"/>
      <c r="E2" s="19"/>
      <c r="F2" s="19"/>
      <c r="G2" s="19"/>
    </row>
    <row r="3" spans="1:7" ht="15" customHeight="1" x14ac:dyDescent="0.25">
      <c r="A3" s="19"/>
      <c r="B3" s="19"/>
      <c r="C3" s="19"/>
      <c r="D3" s="19"/>
      <c r="E3" s="19"/>
      <c r="F3" s="19"/>
      <c r="G3" s="19"/>
    </row>
    <row r="4" spans="1:7" ht="15" customHeight="1" x14ac:dyDescent="0.25">
      <c r="A4" s="19"/>
      <c r="B4" s="19"/>
      <c r="C4" s="19"/>
      <c r="D4" s="19"/>
      <c r="E4" s="19"/>
      <c r="F4" s="19"/>
      <c r="G4" s="19"/>
    </row>
    <row r="5" spans="1:7" ht="15" customHeight="1" x14ac:dyDescent="0.25">
      <c r="A5" s="19"/>
      <c r="B5" s="19"/>
      <c r="C5" s="19"/>
      <c r="D5" s="19"/>
      <c r="E5" s="19"/>
      <c r="F5" s="19"/>
      <c r="G5" s="19"/>
    </row>
    <row r="6" spans="1:7" ht="15" customHeight="1" x14ac:dyDescent="0.25">
      <c r="A6" s="19"/>
      <c r="B6" s="19"/>
      <c r="C6" s="19"/>
      <c r="D6" s="19"/>
      <c r="E6" s="19"/>
      <c r="F6" s="19"/>
      <c r="G6" s="19"/>
    </row>
    <row r="7" spans="1:7" ht="15" customHeight="1" x14ac:dyDescent="0.25">
      <c r="A7" s="19"/>
      <c r="B7" s="19"/>
      <c r="C7" s="19"/>
      <c r="D7" s="19"/>
      <c r="E7" s="19"/>
      <c r="F7" s="19"/>
      <c r="G7" s="19"/>
    </row>
    <row r="8" spans="1:7" ht="15" customHeight="1" x14ac:dyDescent="0.25">
      <c r="A8" s="19"/>
      <c r="B8" s="22"/>
      <c r="C8" s="23"/>
      <c r="D8" s="19"/>
      <c r="E8" s="23"/>
      <c r="F8" s="23"/>
      <c r="G8" s="23"/>
    </row>
    <row r="9" spans="1:7" ht="12" customHeight="1" x14ac:dyDescent="0.25">
      <c r="A9" s="24"/>
      <c r="B9" s="1" t="s">
        <v>0</v>
      </c>
      <c r="C9" s="25" t="s">
        <v>75</v>
      </c>
      <c r="D9" s="26"/>
      <c r="E9" s="60" t="s">
        <v>76</v>
      </c>
      <c r="F9" s="61"/>
      <c r="G9" s="27">
        <v>12000</v>
      </c>
    </row>
    <row r="10" spans="1:7" ht="38.25" customHeight="1" x14ac:dyDescent="0.25">
      <c r="A10" s="24"/>
      <c r="B10" s="65" t="s">
        <v>1</v>
      </c>
      <c r="C10" s="66" t="s">
        <v>77</v>
      </c>
      <c r="D10" s="26"/>
      <c r="E10" s="67" t="s">
        <v>2</v>
      </c>
      <c r="F10" s="68"/>
      <c r="G10" s="25" t="s">
        <v>84</v>
      </c>
    </row>
    <row r="11" spans="1:7" ht="18" customHeight="1" x14ac:dyDescent="0.25">
      <c r="A11" s="24"/>
      <c r="B11" s="65" t="s">
        <v>3</v>
      </c>
      <c r="C11" s="77" t="s">
        <v>4</v>
      </c>
      <c r="D11" s="26"/>
      <c r="E11" s="67" t="s">
        <v>78</v>
      </c>
      <c r="F11" s="68"/>
      <c r="G11" s="69">
        <v>180</v>
      </c>
    </row>
    <row r="12" spans="1:7" ht="11.25" customHeight="1" x14ac:dyDescent="0.25">
      <c r="A12" s="24"/>
      <c r="B12" s="65" t="s">
        <v>5</v>
      </c>
      <c r="C12" s="66" t="s">
        <v>65</v>
      </c>
      <c r="D12" s="26"/>
      <c r="E12" s="70" t="s">
        <v>6</v>
      </c>
      <c r="F12" s="71"/>
      <c r="G12" s="72">
        <f>(G9*G11)</f>
        <v>2160000</v>
      </c>
    </row>
    <row r="13" spans="1:7" ht="24" x14ac:dyDescent="0.25">
      <c r="A13" s="24"/>
      <c r="B13" s="65" t="s">
        <v>7</v>
      </c>
      <c r="C13" s="77" t="s">
        <v>74</v>
      </c>
      <c r="D13" s="26"/>
      <c r="E13" s="67" t="s">
        <v>8</v>
      </c>
      <c r="F13" s="68"/>
      <c r="G13" s="66" t="s">
        <v>66</v>
      </c>
    </row>
    <row r="14" spans="1:7" ht="13.5" customHeight="1" x14ac:dyDescent="0.25">
      <c r="A14" s="24"/>
      <c r="B14" s="65" t="s">
        <v>9</v>
      </c>
      <c r="C14" s="77" t="s">
        <v>74</v>
      </c>
      <c r="D14" s="26"/>
      <c r="E14" s="67" t="s">
        <v>10</v>
      </c>
      <c r="F14" s="68"/>
      <c r="G14" s="66" t="s">
        <v>86</v>
      </c>
    </row>
    <row r="15" spans="1:7" ht="39" customHeight="1" x14ac:dyDescent="0.25">
      <c r="A15" s="24"/>
      <c r="B15" s="65" t="s">
        <v>11</v>
      </c>
      <c r="C15" s="130">
        <v>44989</v>
      </c>
      <c r="D15" s="26"/>
      <c r="E15" s="73" t="s">
        <v>12</v>
      </c>
      <c r="F15" s="74"/>
      <c r="G15" s="66" t="s">
        <v>79</v>
      </c>
    </row>
    <row r="16" spans="1:7" ht="12" customHeight="1" x14ac:dyDescent="0.25">
      <c r="A16" s="19"/>
      <c r="B16" s="28"/>
      <c r="C16" s="131"/>
      <c r="D16" s="4"/>
      <c r="E16" s="29"/>
      <c r="F16" s="29"/>
      <c r="G16" s="30"/>
    </row>
    <row r="17" spans="1:7" ht="12" customHeight="1" x14ac:dyDescent="0.25">
      <c r="A17" s="31"/>
      <c r="B17" s="62" t="s">
        <v>13</v>
      </c>
      <c r="C17" s="63"/>
      <c r="D17" s="63"/>
      <c r="E17" s="63"/>
      <c r="F17" s="63"/>
      <c r="G17" s="63"/>
    </row>
    <row r="18" spans="1:7" ht="12" customHeight="1" x14ac:dyDescent="0.25">
      <c r="A18" s="19"/>
      <c r="B18" s="32"/>
      <c r="C18" s="33"/>
      <c r="D18" s="33"/>
      <c r="E18" s="33"/>
      <c r="F18" s="34"/>
      <c r="G18" s="34"/>
    </row>
    <row r="19" spans="1:7" ht="12" customHeight="1" x14ac:dyDescent="0.25">
      <c r="A19" s="24"/>
      <c r="B19" s="2" t="s">
        <v>14</v>
      </c>
      <c r="C19" s="3"/>
      <c r="D19" s="4"/>
      <c r="E19" s="4"/>
      <c r="F19" s="4"/>
      <c r="G19" s="4"/>
    </row>
    <row r="20" spans="1:7" ht="24" customHeight="1" x14ac:dyDescent="0.25">
      <c r="A20" s="31"/>
      <c r="B20" s="5" t="s">
        <v>15</v>
      </c>
      <c r="C20" s="5" t="s">
        <v>16</v>
      </c>
      <c r="D20" s="5" t="s">
        <v>17</v>
      </c>
      <c r="E20" s="5" t="s">
        <v>18</v>
      </c>
      <c r="F20" s="5" t="s">
        <v>19</v>
      </c>
      <c r="G20" s="5" t="s">
        <v>20</v>
      </c>
    </row>
    <row r="21" spans="1:7" ht="12.75" customHeight="1" x14ac:dyDescent="0.25">
      <c r="A21" s="31"/>
      <c r="B21" s="75" t="s">
        <v>67</v>
      </c>
      <c r="C21" s="66" t="s">
        <v>21</v>
      </c>
      <c r="D21" s="76">
        <v>1</v>
      </c>
      <c r="E21" s="77" t="s">
        <v>80</v>
      </c>
      <c r="F21" s="72">
        <v>20000</v>
      </c>
      <c r="G21" s="72">
        <f>(D21*F21)</f>
        <v>20000</v>
      </c>
    </row>
    <row r="22" spans="1:7" ht="25.5" customHeight="1" x14ac:dyDescent="0.25">
      <c r="A22" s="31"/>
      <c r="B22" s="75" t="s">
        <v>68</v>
      </c>
      <c r="C22" s="66" t="s">
        <v>21</v>
      </c>
      <c r="D22" s="76">
        <v>2</v>
      </c>
      <c r="E22" s="77" t="s">
        <v>80</v>
      </c>
      <c r="F22" s="72">
        <v>20000</v>
      </c>
      <c r="G22" s="72">
        <f>(D22*F22)</f>
        <v>40000</v>
      </c>
    </row>
    <row r="23" spans="1:7" ht="12.75" customHeight="1" x14ac:dyDescent="0.25">
      <c r="A23" s="31"/>
      <c r="B23" s="75" t="s">
        <v>69</v>
      </c>
      <c r="C23" s="66" t="s">
        <v>21</v>
      </c>
      <c r="D23" s="76">
        <v>1</v>
      </c>
      <c r="E23" s="77" t="s">
        <v>80</v>
      </c>
      <c r="F23" s="72">
        <v>20000</v>
      </c>
      <c r="G23" s="72">
        <f>(D23*F23)</f>
        <v>20000</v>
      </c>
    </row>
    <row r="24" spans="1:7" ht="12.75" customHeight="1" x14ac:dyDescent="0.25">
      <c r="A24" s="31"/>
      <c r="B24" s="78" t="s">
        <v>22</v>
      </c>
      <c r="C24" s="79"/>
      <c r="D24" s="79"/>
      <c r="E24" s="79"/>
      <c r="F24" s="80"/>
      <c r="G24" s="81">
        <f>SUM(G21:G23)</f>
        <v>80000</v>
      </c>
    </row>
    <row r="25" spans="1:7" ht="12" customHeight="1" x14ac:dyDescent="0.25">
      <c r="A25" s="19"/>
      <c r="B25" s="32"/>
      <c r="C25" s="34"/>
      <c r="D25" s="34"/>
      <c r="E25" s="34"/>
      <c r="F25" s="35"/>
      <c r="G25" s="35"/>
    </row>
    <row r="26" spans="1:7" ht="12" customHeight="1" x14ac:dyDescent="0.25">
      <c r="A26" s="24"/>
      <c r="B26" s="39" t="s">
        <v>23</v>
      </c>
      <c r="C26" s="40"/>
      <c r="D26" s="41"/>
      <c r="E26" s="41"/>
      <c r="F26" s="42"/>
      <c r="G26" s="42"/>
    </row>
    <row r="27" spans="1:7" ht="24" customHeight="1" x14ac:dyDescent="0.25">
      <c r="A27" s="37"/>
      <c r="B27" s="46" t="s">
        <v>15</v>
      </c>
      <c r="C27" s="47" t="s">
        <v>16</v>
      </c>
      <c r="D27" s="47" t="s">
        <v>17</v>
      </c>
      <c r="E27" s="46" t="s">
        <v>18</v>
      </c>
      <c r="F27" s="47" t="s">
        <v>19</v>
      </c>
      <c r="G27" s="46" t="s">
        <v>20</v>
      </c>
    </row>
    <row r="28" spans="1:7" ht="12" customHeight="1" x14ac:dyDescent="0.25">
      <c r="A28" s="37"/>
      <c r="B28" s="48"/>
      <c r="C28" s="49" t="s">
        <v>63</v>
      </c>
      <c r="D28" s="49"/>
      <c r="E28" s="49"/>
      <c r="F28" s="48"/>
      <c r="G28" s="48"/>
    </row>
    <row r="29" spans="1:7" ht="12" customHeight="1" x14ac:dyDescent="0.25">
      <c r="A29" s="37"/>
      <c r="B29" s="50" t="s">
        <v>24</v>
      </c>
      <c r="C29" s="51"/>
      <c r="D29" s="51"/>
      <c r="E29" s="51"/>
      <c r="F29" s="52"/>
      <c r="G29" s="52"/>
    </row>
    <row r="30" spans="1:7" ht="12" customHeight="1" x14ac:dyDescent="0.25">
      <c r="A30" s="19"/>
      <c r="B30" s="43"/>
      <c r="C30" s="44"/>
      <c r="D30" s="44"/>
      <c r="E30" s="44"/>
      <c r="F30" s="45"/>
      <c r="G30" s="45"/>
    </row>
    <row r="31" spans="1:7" ht="12" customHeight="1" x14ac:dyDescent="0.25">
      <c r="A31" s="24"/>
      <c r="B31" s="39" t="s">
        <v>25</v>
      </c>
      <c r="C31" s="40"/>
      <c r="D31" s="41"/>
      <c r="E31" s="41"/>
      <c r="F31" s="42"/>
      <c r="G31" s="42"/>
    </row>
    <row r="32" spans="1:7" ht="24" customHeight="1" x14ac:dyDescent="0.25">
      <c r="A32" s="37"/>
      <c r="B32" s="46" t="s">
        <v>15</v>
      </c>
      <c r="C32" s="46" t="s">
        <v>16</v>
      </c>
      <c r="D32" s="46" t="s">
        <v>17</v>
      </c>
      <c r="E32" s="46" t="s">
        <v>18</v>
      </c>
      <c r="F32" s="47" t="s">
        <v>19</v>
      </c>
      <c r="G32" s="46" t="s">
        <v>20</v>
      </c>
    </row>
    <row r="33" spans="1:11" ht="12.75" customHeight="1" x14ac:dyDescent="0.25">
      <c r="A33" s="37"/>
      <c r="B33" s="82" t="s">
        <v>27</v>
      </c>
      <c r="C33" s="83" t="s">
        <v>26</v>
      </c>
      <c r="D33" s="84">
        <v>0.13</v>
      </c>
      <c r="E33" s="85" t="s">
        <v>80</v>
      </c>
      <c r="F33" s="86">
        <v>160000</v>
      </c>
      <c r="G33" s="86">
        <f t="shared" ref="G33:G35" si="0">(D33*F33)</f>
        <v>20800</v>
      </c>
    </row>
    <row r="34" spans="1:11" ht="12.75" customHeight="1" x14ac:dyDescent="0.25">
      <c r="A34" s="37"/>
      <c r="B34" s="82" t="s">
        <v>70</v>
      </c>
      <c r="C34" s="83" t="s">
        <v>26</v>
      </c>
      <c r="D34" s="84">
        <v>0.38</v>
      </c>
      <c r="E34" s="85" t="s">
        <v>80</v>
      </c>
      <c r="F34" s="86">
        <v>144000</v>
      </c>
      <c r="G34" s="86">
        <f t="shared" si="0"/>
        <v>54720</v>
      </c>
    </row>
    <row r="35" spans="1:11" ht="12.75" customHeight="1" x14ac:dyDescent="0.25">
      <c r="A35" s="37"/>
      <c r="B35" s="82" t="s">
        <v>28</v>
      </c>
      <c r="C35" s="83" t="s">
        <v>26</v>
      </c>
      <c r="D35" s="84">
        <v>0.19</v>
      </c>
      <c r="E35" s="85" t="s">
        <v>80</v>
      </c>
      <c r="F35" s="86">
        <v>160000</v>
      </c>
      <c r="G35" s="86">
        <f t="shared" si="0"/>
        <v>30400</v>
      </c>
    </row>
    <row r="36" spans="1:11" ht="12.75" customHeight="1" x14ac:dyDescent="0.25">
      <c r="A36" s="37"/>
      <c r="B36" s="50" t="s">
        <v>29</v>
      </c>
      <c r="C36" s="51"/>
      <c r="D36" s="51"/>
      <c r="E36" s="51"/>
      <c r="F36" s="52"/>
      <c r="G36" s="64">
        <f>SUM(G33:G35)</f>
        <v>105920</v>
      </c>
    </row>
    <row r="37" spans="1:11" ht="12.75" customHeight="1" x14ac:dyDescent="0.25">
      <c r="A37" s="24"/>
      <c r="B37" s="43"/>
      <c r="C37" s="44"/>
      <c r="D37" s="44"/>
      <c r="E37" s="44"/>
      <c r="F37" s="45"/>
      <c r="G37" s="45"/>
    </row>
    <row r="38" spans="1:11" ht="12" customHeight="1" x14ac:dyDescent="0.25">
      <c r="A38" s="19"/>
      <c r="B38" s="39" t="s">
        <v>30</v>
      </c>
      <c r="C38" s="40"/>
      <c r="D38" s="41"/>
      <c r="E38" s="41"/>
      <c r="F38" s="42"/>
      <c r="G38" s="42"/>
    </row>
    <row r="39" spans="1:11" ht="12" customHeight="1" x14ac:dyDescent="0.25">
      <c r="A39" s="37"/>
      <c r="B39" s="47" t="s">
        <v>31</v>
      </c>
      <c r="C39" s="47" t="s">
        <v>32</v>
      </c>
      <c r="D39" s="47" t="s">
        <v>33</v>
      </c>
      <c r="E39" s="47" t="s">
        <v>18</v>
      </c>
      <c r="F39" s="47" t="s">
        <v>19</v>
      </c>
      <c r="G39" s="47" t="s">
        <v>20</v>
      </c>
    </row>
    <row r="40" spans="1:11" ht="24" customHeight="1" x14ac:dyDescent="0.25">
      <c r="A40" s="37"/>
      <c r="B40" s="87" t="s">
        <v>34</v>
      </c>
      <c r="C40" s="88"/>
      <c r="D40" s="88"/>
      <c r="E40" s="88"/>
      <c r="F40" s="88"/>
      <c r="G40" s="88"/>
      <c r="K40" s="36"/>
    </row>
    <row r="41" spans="1:11" ht="15" x14ac:dyDescent="0.25">
      <c r="A41" s="37"/>
      <c r="B41" s="89" t="s">
        <v>87</v>
      </c>
      <c r="C41" s="85" t="s">
        <v>37</v>
      </c>
      <c r="D41" s="90">
        <v>35</v>
      </c>
      <c r="E41" s="85" t="s">
        <v>80</v>
      </c>
      <c r="F41" s="91">
        <v>7184</v>
      </c>
      <c r="G41" s="91">
        <f>(D41*F41)</f>
        <v>251440</v>
      </c>
      <c r="K41" s="36"/>
    </row>
    <row r="42" spans="1:11" ht="12.75" customHeight="1" x14ac:dyDescent="0.25">
      <c r="A42" s="37"/>
      <c r="B42" s="92" t="s">
        <v>85</v>
      </c>
      <c r="C42" s="85" t="s">
        <v>37</v>
      </c>
      <c r="D42" s="90">
        <v>3</v>
      </c>
      <c r="E42" s="85" t="s">
        <v>80</v>
      </c>
      <c r="F42" s="91">
        <v>9824</v>
      </c>
      <c r="G42" s="91">
        <f>(D42*F42)</f>
        <v>29472</v>
      </c>
      <c r="K42" s="36"/>
    </row>
    <row r="43" spans="1:11" ht="12.75" customHeight="1" x14ac:dyDescent="0.25">
      <c r="A43" s="37"/>
      <c r="B43" s="93" t="s">
        <v>35</v>
      </c>
      <c r="C43" s="49"/>
      <c r="D43" s="49"/>
      <c r="E43" s="49"/>
      <c r="F43" s="91"/>
      <c r="G43" s="91"/>
    </row>
    <row r="44" spans="1:11" ht="12.75" customHeight="1" x14ac:dyDescent="0.25">
      <c r="A44" s="37"/>
      <c r="B44" s="92" t="s">
        <v>91</v>
      </c>
      <c r="C44" s="85" t="s">
        <v>36</v>
      </c>
      <c r="D44" s="90">
        <v>450</v>
      </c>
      <c r="E44" s="85" t="s">
        <v>80</v>
      </c>
      <c r="F44" s="91">
        <v>1027</v>
      </c>
      <c r="G44" s="91">
        <f>(D44*F44)</f>
        <v>462150</v>
      </c>
    </row>
    <row r="45" spans="1:11" ht="12.75" customHeight="1" x14ac:dyDescent="0.25">
      <c r="A45" s="37"/>
      <c r="B45" s="92" t="s">
        <v>72</v>
      </c>
      <c r="C45" s="85" t="s">
        <v>37</v>
      </c>
      <c r="D45" s="90">
        <v>200</v>
      </c>
      <c r="E45" s="85" t="s">
        <v>80</v>
      </c>
      <c r="F45" s="91">
        <v>1265</v>
      </c>
      <c r="G45" s="91">
        <f>(D45*F45)</f>
        <v>253000</v>
      </c>
    </row>
    <row r="46" spans="1:11" ht="12.75" customHeight="1" x14ac:dyDescent="0.25">
      <c r="A46" s="37"/>
      <c r="B46" s="92" t="s">
        <v>71</v>
      </c>
      <c r="C46" s="85" t="s">
        <v>37</v>
      </c>
      <c r="D46" s="90">
        <v>400</v>
      </c>
      <c r="E46" s="85" t="s">
        <v>80</v>
      </c>
      <c r="F46" s="91">
        <v>1217</v>
      </c>
      <c r="G46" s="91">
        <f>(D46*F46)</f>
        <v>486800</v>
      </c>
    </row>
    <row r="47" spans="1:11" ht="12.75" customHeight="1" x14ac:dyDescent="0.25">
      <c r="A47" s="37"/>
      <c r="B47" s="93" t="s">
        <v>38</v>
      </c>
      <c r="C47" s="49"/>
      <c r="D47" s="49"/>
      <c r="E47" s="49"/>
      <c r="F47" s="91"/>
      <c r="G47" s="91"/>
    </row>
    <row r="48" spans="1:11" ht="12.75" customHeight="1" x14ac:dyDescent="0.25">
      <c r="A48" s="37"/>
      <c r="B48" s="92" t="s">
        <v>73</v>
      </c>
      <c r="C48" s="85" t="s">
        <v>39</v>
      </c>
      <c r="D48" s="90">
        <v>3</v>
      </c>
      <c r="E48" s="85" t="s">
        <v>80</v>
      </c>
      <c r="F48" s="91">
        <v>19760</v>
      </c>
      <c r="G48" s="91">
        <f t="shared" ref="G48" si="1">(D48*F48)</f>
        <v>59280</v>
      </c>
    </row>
    <row r="49" spans="1:7" ht="12.75" customHeight="1" x14ac:dyDescent="0.25">
      <c r="A49" s="37"/>
      <c r="B49" s="50" t="s">
        <v>40</v>
      </c>
      <c r="C49" s="51"/>
      <c r="D49" s="51"/>
      <c r="E49" s="51"/>
      <c r="F49" s="52"/>
      <c r="G49" s="64">
        <f>SUM(G40:G48)</f>
        <v>1542142</v>
      </c>
    </row>
    <row r="50" spans="1:7" ht="13.5" customHeight="1" x14ac:dyDescent="0.25">
      <c r="A50" s="24"/>
      <c r="B50" s="43"/>
      <c r="C50" s="44"/>
      <c r="D50" s="44"/>
      <c r="E50" s="53"/>
      <c r="F50" s="45"/>
      <c r="G50" s="45"/>
    </row>
    <row r="51" spans="1:7" ht="12" customHeight="1" x14ac:dyDescent="0.25">
      <c r="A51" s="19"/>
      <c r="B51" s="39" t="s">
        <v>41</v>
      </c>
      <c r="C51" s="40"/>
      <c r="D51" s="41"/>
      <c r="E51" s="41"/>
      <c r="F51" s="42"/>
      <c r="G51" s="42"/>
    </row>
    <row r="52" spans="1:7" ht="12" customHeight="1" x14ac:dyDescent="0.25">
      <c r="A52" s="37"/>
      <c r="B52" s="46" t="s">
        <v>42</v>
      </c>
      <c r="C52" s="47" t="s">
        <v>32</v>
      </c>
      <c r="D52" s="47" t="s">
        <v>33</v>
      </c>
      <c r="E52" s="46" t="s">
        <v>18</v>
      </c>
      <c r="F52" s="47" t="s">
        <v>19</v>
      </c>
      <c r="G52" s="46" t="s">
        <v>20</v>
      </c>
    </row>
    <row r="53" spans="1:7" ht="12.75" customHeight="1" x14ac:dyDescent="0.25">
      <c r="A53" s="37"/>
      <c r="B53" s="82"/>
      <c r="C53" s="85"/>
      <c r="D53" s="91"/>
      <c r="E53" s="83"/>
      <c r="F53" s="94"/>
      <c r="G53" s="91"/>
    </row>
    <row r="54" spans="1:7" ht="12.75" customHeight="1" x14ac:dyDescent="0.25">
      <c r="A54" s="37"/>
      <c r="B54" s="50" t="s">
        <v>64</v>
      </c>
      <c r="C54" s="51"/>
      <c r="D54" s="51"/>
      <c r="E54" s="51"/>
      <c r="F54" s="52"/>
      <c r="G54" s="64">
        <f>+G53</f>
        <v>0</v>
      </c>
    </row>
    <row r="55" spans="1:7" ht="13.5" customHeight="1" x14ac:dyDescent="0.25">
      <c r="A55" s="24"/>
      <c r="B55" s="54"/>
      <c r="C55" s="54"/>
      <c r="D55" s="54"/>
      <c r="E55" s="54"/>
      <c r="F55" s="55"/>
      <c r="G55" s="55"/>
    </row>
    <row r="56" spans="1:7" ht="12" customHeight="1" x14ac:dyDescent="0.25">
      <c r="A56" s="19"/>
      <c r="B56" s="10" t="s">
        <v>43</v>
      </c>
      <c r="C56" s="11"/>
      <c r="D56" s="11"/>
      <c r="E56" s="11"/>
      <c r="F56" s="11"/>
      <c r="G56" s="18">
        <f>G24+G36+G49+G54+G29</f>
        <v>1728062</v>
      </c>
    </row>
    <row r="57" spans="1:7" ht="12" customHeight="1" x14ac:dyDescent="0.25">
      <c r="A57" s="37"/>
      <c r="B57" s="12" t="s">
        <v>44</v>
      </c>
      <c r="C57" s="7"/>
      <c r="D57" s="7"/>
      <c r="E57" s="7"/>
      <c r="F57" s="7"/>
      <c r="G57" s="13">
        <f>G56*0.05</f>
        <v>86403.1</v>
      </c>
    </row>
    <row r="58" spans="1:7" ht="12" customHeight="1" x14ac:dyDescent="0.25">
      <c r="A58" s="37"/>
      <c r="B58" s="14" t="s">
        <v>45</v>
      </c>
      <c r="C58" s="6"/>
      <c r="D58" s="6"/>
      <c r="E58" s="6"/>
      <c r="F58" s="6"/>
      <c r="G58" s="15">
        <f>G57+G56</f>
        <v>1814465.1</v>
      </c>
    </row>
    <row r="59" spans="1:7" ht="12" customHeight="1" x14ac:dyDescent="0.25">
      <c r="A59" s="37"/>
      <c r="B59" s="12" t="s">
        <v>46</v>
      </c>
      <c r="C59" s="7"/>
      <c r="D59" s="7"/>
      <c r="E59" s="7"/>
      <c r="F59" s="7"/>
      <c r="G59" s="13">
        <f>G12</f>
        <v>2160000</v>
      </c>
    </row>
    <row r="60" spans="1:7" ht="12" customHeight="1" x14ac:dyDescent="0.25">
      <c r="A60" s="37"/>
      <c r="B60" s="16" t="s">
        <v>47</v>
      </c>
      <c r="C60" s="95"/>
      <c r="D60" s="95"/>
      <c r="E60" s="95"/>
      <c r="F60" s="95"/>
      <c r="G60" s="17">
        <f>G59-G58</f>
        <v>345534.89999999991</v>
      </c>
    </row>
    <row r="61" spans="1:7" ht="12" customHeight="1" x14ac:dyDescent="0.25">
      <c r="A61" s="37"/>
      <c r="B61" s="96" t="s">
        <v>88</v>
      </c>
      <c r="C61" s="97"/>
      <c r="D61" s="97"/>
      <c r="E61" s="97"/>
      <c r="F61" s="97"/>
      <c r="G61" s="8"/>
    </row>
    <row r="62" spans="1:7" ht="12" customHeight="1" thickBot="1" x14ac:dyDescent="0.3">
      <c r="A62" s="37"/>
      <c r="B62" s="98"/>
      <c r="C62" s="97"/>
      <c r="D62" s="97"/>
      <c r="E62" s="97"/>
      <c r="F62" s="97"/>
      <c r="G62" s="8"/>
    </row>
    <row r="63" spans="1:7" ht="15" x14ac:dyDescent="0.25">
      <c r="A63" s="37"/>
      <c r="B63" s="132" t="s">
        <v>89</v>
      </c>
      <c r="C63" s="133"/>
      <c r="D63" s="133"/>
      <c r="E63" s="133"/>
      <c r="F63" s="133"/>
      <c r="G63" s="134"/>
    </row>
    <row r="64" spans="1:7" ht="15" x14ac:dyDescent="0.25">
      <c r="A64" s="37"/>
      <c r="B64" s="135" t="s">
        <v>48</v>
      </c>
      <c r="C64" s="136"/>
      <c r="D64" s="136"/>
      <c r="E64" s="136"/>
      <c r="F64" s="136"/>
      <c r="G64" s="137"/>
    </row>
    <row r="65" spans="1:255" ht="15" x14ac:dyDescent="0.25">
      <c r="A65" s="37"/>
      <c r="B65" s="135" t="s">
        <v>49</v>
      </c>
      <c r="C65" s="136"/>
      <c r="D65" s="136"/>
      <c r="E65" s="136"/>
      <c r="F65" s="136"/>
      <c r="G65" s="137"/>
    </row>
    <row r="66" spans="1:255" ht="23.25" customHeight="1" x14ac:dyDescent="0.25">
      <c r="A66" s="37"/>
      <c r="B66" s="135" t="s">
        <v>50</v>
      </c>
      <c r="C66" s="136"/>
      <c r="D66" s="136"/>
      <c r="E66" s="136"/>
      <c r="F66" s="136"/>
      <c r="G66" s="137"/>
    </row>
    <row r="67" spans="1:255" ht="15" x14ac:dyDescent="0.25">
      <c r="A67" s="37"/>
      <c r="B67" s="135" t="s">
        <v>51</v>
      </c>
      <c r="C67" s="136"/>
      <c r="D67" s="136"/>
      <c r="E67" s="136"/>
      <c r="F67" s="136"/>
      <c r="G67" s="137"/>
    </row>
    <row r="68" spans="1:255" ht="22.5" customHeight="1" x14ac:dyDescent="0.25">
      <c r="A68" s="37"/>
      <c r="B68" s="135" t="s">
        <v>52</v>
      </c>
      <c r="C68" s="136"/>
      <c r="D68" s="136"/>
      <c r="E68" s="136"/>
      <c r="F68" s="136"/>
      <c r="G68" s="137"/>
    </row>
    <row r="69" spans="1:255" ht="38.25" customHeight="1" thickBot="1" x14ac:dyDescent="0.3">
      <c r="A69" s="37"/>
      <c r="B69" s="138" t="s">
        <v>90</v>
      </c>
      <c r="C69" s="139"/>
      <c r="D69" s="139"/>
      <c r="E69" s="139"/>
      <c r="F69" s="139"/>
      <c r="G69" s="140"/>
    </row>
    <row r="70" spans="1:255" ht="12.75" customHeight="1" thickBot="1" x14ac:dyDescent="0.3">
      <c r="A70" s="37"/>
      <c r="B70" s="98"/>
      <c r="C70" s="98"/>
      <c r="D70" s="98"/>
      <c r="E70" s="98"/>
      <c r="F70" s="98"/>
      <c r="G70" s="8"/>
    </row>
    <row r="71" spans="1:255" ht="12.75" customHeight="1" thickBot="1" x14ac:dyDescent="0.3">
      <c r="A71" s="37"/>
      <c r="B71" s="99" t="s">
        <v>53</v>
      </c>
      <c r="C71" s="100"/>
      <c r="D71" s="101"/>
      <c r="E71" s="102"/>
      <c r="F71" s="102"/>
      <c r="G71" s="8"/>
    </row>
    <row r="72" spans="1:255" s="59" customFormat="1" ht="15" customHeight="1" thickBot="1" x14ac:dyDescent="0.3">
      <c r="A72" s="56"/>
      <c r="B72" s="103" t="s">
        <v>42</v>
      </c>
      <c r="C72" s="104" t="s">
        <v>54</v>
      </c>
      <c r="D72" s="105" t="s">
        <v>55</v>
      </c>
      <c r="E72" s="106"/>
      <c r="F72" s="106"/>
      <c r="G72" s="57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58"/>
      <c r="AI72" s="58"/>
      <c r="AJ72" s="58"/>
      <c r="AK72" s="58"/>
      <c r="AL72" s="58"/>
      <c r="AM72" s="58"/>
      <c r="AN72" s="58"/>
      <c r="AO72" s="58"/>
      <c r="AP72" s="58"/>
      <c r="AQ72" s="58"/>
      <c r="AR72" s="58"/>
      <c r="AS72" s="58"/>
      <c r="AT72" s="58"/>
      <c r="AU72" s="58"/>
      <c r="AV72" s="58"/>
      <c r="AW72" s="58"/>
      <c r="AX72" s="58"/>
      <c r="AY72" s="58"/>
      <c r="AZ72" s="58"/>
      <c r="BA72" s="58"/>
      <c r="BB72" s="58"/>
      <c r="BC72" s="58"/>
      <c r="BD72" s="58"/>
      <c r="BE72" s="58"/>
      <c r="BF72" s="58"/>
      <c r="BG72" s="58"/>
      <c r="BH72" s="58"/>
      <c r="BI72" s="58"/>
      <c r="BJ72" s="58"/>
      <c r="BK72" s="58"/>
      <c r="BL72" s="58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8"/>
      <c r="CA72" s="58"/>
      <c r="CB72" s="58"/>
      <c r="CC72" s="58"/>
      <c r="CD72" s="58"/>
      <c r="CE72" s="58"/>
      <c r="CF72" s="58"/>
      <c r="CG72" s="58"/>
      <c r="CH72" s="58"/>
      <c r="CI72" s="58"/>
      <c r="CJ72" s="58"/>
      <c r="CK72" s="58"/>
      <c r="CL72" s="58"/>
      <c r="CM72" s="58"/>
      <c r="CN72" s="58"/>
      <c r="CO72" s="58"/>
      <c r="CP72" s="58"/>
      <c r="CQ72" s="58"/>
      <c r="CR72" s="58"/>
      <c r="CS72" s="58"/>
      <c r="CT72" s="58"/>
      <c r="CU72" s="58"/>
      <c r="CV72" s="58"/>
      <c r="CW72" s="58"/>
      <c r="CX72" s="58"/>
      <c r="CY72" s="58"/>
      <c r="CZ72" s="58"/>
      <c r="DA72" s="58"/>
      <c r="DB72" s="58"/>
      <c r="DC72" s="58"/>
      <c r="DD72" s="58"/>
      <c r="DE72" s="58"/>
      <c r="DF72" s="58"/>
      <c r="DG72" s="58"/>
      <c r="DH72" s="58"/>
      <c r="DI72" s="58"/>
      <c r="DJ72" s="58"/>
      <c r="DK72" s="58"/>
      <c r="DL72" s="58"/>
      <c r="DM72" s="58"/>
      <c r="DN72" s="58"/>
      <c r="DO72" s="58"/>
      <c r="DP72" s="58"/>
      <c r="DQ72" s="58"/>
      <c r="DR72" s="58"/>
      <c r="DS72" s="58"/>
      <c r="DT72" s="58"/>
      <c r="DU72" s="58"/>
      <c r="DV72" s="58"/>
      <c r="DW72" s="58"/>
      <c r="DX72" s="58"/>
      <c r="DY72" s="58"/>
      <c r="DZ72" s="58"/>
      <c r="EA72" s="58"/>
      <c r="EB72" s="58"/>
      <c r="EC72" s="58"/>
      <c r="ED72" s="58"/>
      <c r="EE72" s="58"/>
      <c r="EF72" s="58"/>
      <c r="EG72" s="58"/>
      <c r="EH72" s="58"/>
      <c r="EI72" s="58"/>
      <c r="EJ72" s="58"/>
      <c r="EK72" s="58"/>
      <c r="EL72" s="58"/>
      <c r="EM72" s="58"/>
      <c r="EN72" s="58"/>
      <c r="EO72" s="58"/>
      <c r="EP72" s="58"/>
      <c r="EQ72" s="58"/>
      <c r="ER72" s="58"/>
      <c r="ES72" s="58"/>
      <c r="ET72" s="58"/>
      <c r="EU72" s="58"/>
      <c r="EV72" s="58"/>
      <c r="EW72" s="58"/>
      <c r="EX72" s="58"/>
      <c r="EY72" s="58"/>
      <c r="EZ72" s="58"/>
      <c r="FA72" s="58"/>
      <c r="FB72" s="58"/>
      <c r="FC72" s="58"/>
      <c r="FD72" s="58"/>
      <c r="FE72" s="58"/>
      <c r="FF72" s="58"/>
      <c r="FG72" s="58"/>
      <c r="FH72" s="58"/>
      <c r="FI72" s="58"/>
      <c r="FJ72" s="58"/>
      <c r="FK72" s="58"/>
      <c r="FL72" s="58"/>
      <c r="FM72" s="58"/>
      <c r="FN72" s="58"/>
      <c r="FO72" s="58"/>
      <c r="FP72" s="58"/>
      <c r="FQ72" s="58"/>
      <c r="FR72" s="58"/>
      <c r="FS72" s="58"/>
      <c r="FT72" s="58"/>
      <c r="FU72" s="58"/>
      <c r="FV72" s="58"/>
      <c r="FW72" s="58"/>
      <c r="FX72" s="58"/>
      <c r="FY72" s="58"/>
      <c r="FZ72" s="58"/>
      <c r="GA72" s="58"/>
      <c r="GB72" s="58"/>
      <c r="GC72" s="58"/>
      <c r="GD72" s="58"/>
      <c r="GE72" s="58"/>
      <c r="GF72" s="58"/>
      <c r="GG72" s="58"/>
      <c r="GH72" s="58"/>
      <c r="GI72" s="58"/>
      <c r="GJ72" s="58"/>
      <c r="GK72" s="58"/>
      <c r="GL72" s="58"/>
      <c r="GM72" s="58"/>
      <c r="GN72" s="58"/>
      <c r="GO72" s="58"/>
      <c r="GP72" s="58"/>
      <c r="GQ72" s="58"/>
      <c r="GR72" s="58"/>
      <c r="GS72" s="58"/>
      <c r="GT72" s="58"/>
      <c r="GU72" s="58"/>
      <c r="GV72" s="58"/>
      <c r="GW72" s="58"/>
      <c r="GX72" s="58"/>
      <c r="GY72" s="58"/>
      <c r="GZ72" s="58"/>
      <c r="HA72" s="58"/>
      <c r="HB72" s="58"/>
      <c r="HC72" s="58"/>
      <c r="HD72" s="58"/>
      <c r="HE72" s="58"/>
      <c r="HF72" s="58"/>
      <c r="HG72" s="58"/>
      <c r="HH72" s="58"/>
      <c r="HI72" s="58"/>
      <c r="HJ72" s="58"/>
      <c r="HK72" s="58"/>
      <c r="HL72" s="58"/>
      <c r="HM72" s="58"/>
      <c r="HN72" s="58"/>
      <c r="HO72" s="58"/>
      <c r="HP72" s="58"/>
      <c r="HQ72" s="58"/>
      <c r="HR72" s="58"/>
      <c r="HS72" s="58"/>
      <c r="HT72" s="58"/>
      <c r="HU72" s="58"/>
      <c r="HV72" s="58"/>
      <c r="HW72" s="58"/>
      <c r="HX72" s="58"/>
      <c r="HY72" s="58"/>
      <c r="HZ72" s="58"/>
      <c r="IA72" s="58"/>
      <c r="IB72" s="58"/>
      <c r="IC72" s="58"/>
      <c r="ID72" s="58"/>
      <c r="IE72" s="58"/>
      <c r="IF72" s="58"/>
      <c r="IG72" s="58"/>
      <c r="IH72" s="58"/>
      <c r="II72" s="58"/>
      <c r="IJ72" s="58"/>
      <c r="IK72" s="58"/>
      <c r="IL72" s="58"/>
      <c r="IM72" s="58"/>
      <c r="IN72" s="58"/>
      <c r="IO72" s="58"/>
      <c r="IP72" s="58"/>
      <c r="IQ72" s="58"/>
      <c r="IR72" s="58"/>
      <c r="IS72" s="58"/>
      <c r="IT72" s="58"/>
      <c r="IU72" s="58"/>
    </row>
    <row r="73" spans="1:255" ht="12" customHeight="1" x14ac:dyDescent="0.25">
      <c r="A73" s="37"/>
      <c r="B73" s="107" t="s">
        <v>56</v>
      </c>
      <c r="C73" s="108">
        <f>+G24</f>
        <v>80000</v>
      </c>
      <c r="D73" s="109">
        <f>(C73/C79)</f>
        <v>4.4090128820885005E-2</v>
      </c>
      <c r="E73" s="102"/>
      <c r="F73" s="102"/>
      <c r="G73" s="8"/>
    </row>
    <row r="74" spans="1:255" ht="12" customHeight="1" x14ac:dyDescent="0.25">
      <c r="A74" s="37"/>
      <c r="B74" s="110" t="s">
        <v>57</v>
      </c>
      <c r="C74" s="111">
        <f>+G29</f>
        <v>0</v>
      </c>
      <c r="D74" s="112">
        <v>0</v>
      </c>
      <c r="E74" s="102"/>
      <c r="F74" s="102"/>
      <c r="G74" s="8"/>
    </row>
    <row r="75" spans="1:255" ht="12" customHeight="1" x14ac:dyDescent="0.25">
      <c r="A75" s="37"/>
      <c r="B75" s="110" t="s">
        <v>58</v>
      </c>
      <c r="C75" s="113">
        <f>+G36</f>
        <v>105920</v>
      </c>
      <c r="D75" s="112">
        <f>(C75/C79)</f>
        <v>5.8375330558851746E-2</v>
      </c>
      <c r="E75" s="102"/>
      <c r="F75" s="102"/>
      <c r="G75" s="8"/>
    </row>
    <row r="76" spans="1:255" ht="12" customHeight="1" x14ac:dyDescent="0.25">
      <c r="A76" s="37"/>
      <c r="B76" s="110" t="s">
        <v>31</v>
      </c>
      <c r="C76" s="113">
        <f>+G49</f>
        <v>1542142</v>
      </c>
      <c r="D76" s="112">
        <f>(C76/C79)</f>
        <v>0.84991549300121561</v>
      </c>
      <c r="E76" s="102"/>
      <c r="F76" s="102"/>
      <c r="G76" s="8"/>
    </row>
    <row r="77" spans="1:255" ht="12" customHeight="1" x14ac:dyDescent="0.25">
      <c r="A77" s="37"/>
      <c r="B77" s="110" t="s">
        <v>59</v>
      </c>
      <c r="C77" s="114">
        <f>+G54</f>
        <v>0</v>
      </c>
      <c r="D77" s="112">
        <f>(C77/C79)</f>
        <v>0</v>
      </c>
      <c r="E77" s="115"/>
      <c r="F77" s="115"/>
      <c r="G77" s="8"/>
    </row>
    <row r="78" spans="1:255" ht="12" customHeight="1" thickBot="1" x14ac:dyDescent="0.3">
      <c r="A78" s="37"/>
      <c r="B78" s="116" t="s">
        <v>60</v>
      </c>
      <c r="C78" s="117">
        <f>+G57</f>
        <v>86403.1</v>
      </c>
      <c r="D78" s="118">
        <f>(C78/C79)</f>
        <v>4.7619047619047616E-2</v>
      </c>
      <c r="E78" s="115"/>
      <c r="F78" s="115"/>
      <c r="G78" s="8"/>
    </row>
    <row r="79" spans="1:255" ht="12" customHeight="1" thickBot="1" x14ac:dyDescent="0.3">
      <c r="A79" s="37"/>
      <c r="B79" s="119" t="s">
        <v>61</v>
      </c>
      <c r="C79" s="120">
        <f>SUM(C73:C78)</f>
        <v>1814465.1</v>
      </c>
      <c r="D79" s="121">
        <f>SUM(D73:D78)</f>
        <v>1</v>
      </c>
      <c r="E79" s="115"/>
      <c r="F79" s="115"/>
      <c r="G79" s="8"/>
    </row>
    <row r="80" spans="1:255" ht="12.75" customHeight="1" x14ac:dyDescent="0.25">
      <c r="A80" s="37"/>
      <c r="B80" s="98"/>
      <c r="C80" s="97"/>
      <c r="D80" s="97"/>
      <c r="E80" s="97"/>
      <c r="F80" s="97"/>
      <c r="G80" s="8"/>
    </row>
    <row r="81" spans="1:7" ht="12" customHeight="1" thickBot="1" x14ac:dyDescent="0.3">
      <c r="A81" s="37"/>
      <c r="B81" s="122"/>
      <c r="C81" s="97"/>
      <c r="D81" s="97"/>
      <c r="E81" s="97"/>
      <c r="F81" s="97"/>
      <c r="G81" s="8"/>
    </row>
    <row r="82" spans="1:7" ht="12.75" customHeight="1" thickBot="1" x14ac:dyDescent="0.3">
      <c r="A82" s="37"/>
      <c r="B82" s="99" t="s">
        <v>81</v>
      </c>
      <c r="C82" s="100"/>
      <c r="D82" s="100"/>
      <c r="E82" s="101"/>
      <c r="F82" s="115"/>
      <c r="G82" s="8"/>
    </row>
    <row r="83" spans="1:7" ht="12" customHeight="1" x14ac:dyDescent="0.25">
      <c r="A83" s="38"/>
      <c r="B83" s="123" t="s">
        <v>82</v>
      </c>
      <c r="C83" s="124">
        <f>+D83*0.9</f>
        <v>10800</v>
      </c>
      <c r="D83" s="124">
        <f>+G9</f>
        <v>12000</v>
      </c>
      <c r="E83" s="125">
        <f>+D83*1.1</f>
        <v>13200.000000000002</v>
      </c>
      <c r="F83" s="126"/>
      <c r="G83" s="9"/>
    </row>
    <row r="84" spans="1:7" ht="12" customHeight="1" thickBot="1" x14ac:dyDescent="0.3">
      <c r="A84" s="37"/>
      <c r="B84" s="127" t="s">
        <v>83</v>
      </c>
      <c r="C84" s="128">
        <f>(G58/C83)</f>
        <v>168.00602777777777</v>
      </c>
      <c r="D84" s="128">
        <f>(G58/D83)</f>
        <v>151.20542500000002</v>
      </c>
      <c r="E84" s="129">
        <f>(G58/E83)</f>
        <v>137.45947727272727</v>
      </c>
      <c r="F84" s="126"/>
      <c r="G84" s="9"/>
    </row>
    <row r="85" spans="1:7" ht="12.75" customHeight="1" x14ac:dyDescent="0.25">
      <c r="A85" s="37"/>
      <c r="B85" s="96" t="s">
        <v>62</v>
      </c>
      <c r="C85" s="98"/>
      <c r="D85" s="98"/>
      <c r="E85" s="98"/>
      <c r="F85" s="98"/>
      <c r="G85" s="98"/>
    </row>
    <row r="86" spans="1:7" ht="15.6" customHeight="1" x14ac:dyDescent="0.25">
      <c r="A86" s="37"/>
    </row>
  </sheetData>
  <mergeCells count="15">
    <mergeCell ref="B82:E82"/>
    <mergeCell ref="E13:F13"/>
    <mergeCell ref="E11:F11"/>
    <mergeCell ref="E10:F10"/>
    <mergeCell ref="E9:F9"/>
    <mergeCell ref="E14:F14"/>
    <mergeCell ref="E15:F15"/>
    <mergeCell ref="B17:G17"/>
    <mergeCell ref="B71:D71"/>
    <mergeCell ref="B64:G64"/>
    <mergeCell ref="B65:G65"/>
    <mergeCell ref="B66:G66"/>
    <mergeCell ref="B67:G67"/>
    <mergeCell ref="B68:G68"/>
    <mergeCell ref="B69:G69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PRADERA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Olguin Palma Rafael</cp:lastModifiedBy>
  <dcterms:created xsi:type="dcterms:W3CDTF">2020-11-27T12:49:26Z</dcterms:created>
  <dcterms:modified xsi:type="dcterms:W3CDTF">2023-03-21T18:59:26Z</dcterms:modified>
</cp:coreProperties>
</file>