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Traiguén 2023-2024\"/>
    </mc:Choice>
  </mc:AlternateContent>
  <bookViews>
    <workbookView xWindow="0" yWindow="0" windowWidth="28800" windowHeight="12435"/>
  </bookViews>
  <sheets>
    <sheet name="TREBOL ENCARNADO 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C81" i="1" l="1"/>
  <c r="G60" i="1" l="1"/>
  <c r="G61" i="1" s="1"/>
  <c r="C84" i="1" s="1"/>
  <c r="G53" i="1"/>
  <c r="G54" i="1" l="1"/>
  <c r="G51" i="1"/>
  <c r="G49" i="1"/>
  <c r="G43" i="1"/>
  <c r="G42" i="1"/>
  <c r="G41" i="1"/>
  <c r="G40" i="1"/>
  <c r="G39" i="1"/>
  <c r="G38" i="1"/>
  <c r="G37" i="1"/>
  <c r="G21" i="1"/>
  <c r="G22" i="1"/>
  <c r="G23" i="1"/>
  <c r="G24" i="1"/>
  <c r="G25" i="1"/>
  <c r="G26" i="1"/>
  <c r="G27" i="1"/>
  <c r="G12" i="1" l="1"/>
  <c r="G66" i="1" l="1"/>
  <c r="G28" i="1" l="1"/>
  <c r="C80" i="1" s="1"/>
  <c r="G55" i="1"/>
  <c r="C83" i="1" s="1"/>
  <c r="G44" i="1"/>
  <c r="C82" i="1" s="1"/>
  <c r="G63" i="1" l="1"/>
  <c r="G64" i="1" s="1"/>
  <c r="G65" i="1" l="1"/>
  <c r="C85" i="1"/>
  <c r="E91" i="1" l="1"/>
  <c r="D91" i="1"/>
  <c r="C91" i="1"/>
  <c r="C86" i="1"/>
  <c r="D83" i="1" l="1"/>
  <c r="D80" i="1"/>
  <c r="D82" i="1"/>
  <c r="D84" i="1"/>
  <c r="D85" i="1"/>
  <c r="D86" i="1" l="1"/>
</calcChain>
</file>

<file path=xl/sharedStrings.xml><?xml version="1.0" encoding="utf-8"?>
<sst xmlns="http://schemas.openxmlformats.org/spreadsheetml/2006/main" count="154" uniqueCount="101">
  <si>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</si>
  <si>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</si>
  <si>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</si>
  <si>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</si>
  <si>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</si>
  <si>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</si>
  <si>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</si>
  <si>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</si>
  <si>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</si>
  <si>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</si>
  <si>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</si>
  <si>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</si>
  <si>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</si>
  <si>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</si>
  <si>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</si>
  <si>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</si>
  <si>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</si>
  <si>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</si>
  <si>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</si>
  <si>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</si>
  <si>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</si>
  <si>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</si>
  <si>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</si>
  <si>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</si>
  <si>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</si>
  <si>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</si>
  <si>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</si>
  <si>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</si>
  <si>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</si>
  <si>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</si>
  <si>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</si>
  <si>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</si>
  <si>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</si>
  <si>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</si>
  <si>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</si>
  <si>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</si>
  <si>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</si>
  <si>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</si>
  <si>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</si>
  <si>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</si>
  <si>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</si>
  <si>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</si>
  <si>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</si>
  <si>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</si>
  <si>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</si>
  <si>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</si>
  <si>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</si>
  <si>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</si>
  <si>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</si>
  <si>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</si>
  <si>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</si>
  <si>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</si>
  <si>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</si>
  <si>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</si>
  <si>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</si>
  <si>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</si>
  <si>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</si>
  <si>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</si>
  <si>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</si>
  <si>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</si>
  <si>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</si>
  <si>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Araucania</t>
  </si>
  <si>
    <t>Rastraje</t>
  </si>
  <si>
    <t>Abril-Mayo</t>
  </si>
  <si>
    <t>Siembra mecanizada</t>
  </si>
  <si>
    <t>Agosto</t>
  </si>
  <si>
    <t>Análisis de suelo</t>
  </si>
  <si>
    <t>Muestra</t>
  </si>
  <si>
    <t>MEDIO</t>
  </si>
  <si>
    <t>Traiguén</t>
  </si>
  <si>
    <t>SEQUÍA</t>
  </si>
  <si>
    <t>Aradura</t>
  </si>
  <si>
    <t>Vibrocultivador</t>
  </si>
  <si>
    <t>Rodillo</t>
  </si>
  <si>
    <t>Aplicación Fertilizantes</t>
  </si>
  <si>
    <t>Aplicación Herbicidas</t>
  </si>
  <si>
    <t>Mayo</t>
  </si>
  <si>
    <t>SEMILLA</t>
  </si>
  <si>
    <t>kg</t>
  </si>
  <si>
    <t>Kg</t>
  </si>
  <si>
    <t>marzo</t>
  </si>
  <si>
    <t>RENDIMIENTO (fardos /Há.)</t>
  </si>
  <si>
    <t>PRECIO ESPERADO ($/fardo)</t>
  </si>
  <si>
    <t xml:space="preserve">abril- mayo </t>
  </si>
  <si>
    <t>julio</t>
  </si>
  <si>
    <t>mayo</t>
  </si>
  <si>
    <t>agosto</t>
  </si>
  <si>
    <t>Mescla 11-30-11</t>
  </si>
  <si>
    <t>MCPA</t>
  </si>
  <si>
    <t>lt</t>
  </si>
  <si>
    <t>Rendimiento (fardos /hà)</t>
  </si>
  <si>
    <t>Costo unitario (fardo)</t>
  </si>
  <si>
    <t xml:space="preserve">Centurion </t>
  </si>
  <si>
    <t>Julio</t>
  </si>
  <si>
    <t>diciembre</t>
  </si>
  <si>
    <t>Trébol Encarnado (Traiguén)</t>
  </si>
  <si>
    <t>MERCADO LOCAL</t>
  </si>
  <si>
    <t>Trebol var. Traiguen</t>
  </si>
  <si>
    <t>Fardo</t>
  </si>
  <si>
    <t>Confección fardos</t>
  </si>
  <si>
    <t>Trébol Encarnado.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</si>
</sst>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;[Red]#,##0"/>
    <numFmt numFmtId="167" formatCode="_-* #,##0_-;\-* #,##0_-;_-* &quot;-&quot;??_-;_-@_-"/>
    <numFmt numFmtId="168" formatCode="#,##0_ ;\-#,##0\ "/>
  </numFmts>
  <fonts count="3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7"/>
      <color indexed="8"/>
      <name val="Calibri"/>
      <family val="2"/>
    </font>
    <font>
      <sz val="7"/>
      <color theme="1"/>
      <name val="Calibri"/>
      <family val="2"/>
    </font>
    <font>
      <sz val="7"/>
      <color indexed="8"/>
      <name val="Calibri"/>
      <family val="2"/>
    </font>
    <font>
      <sz val="7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sz val="7"/>
      <name val="Arial Narrow"/>
      <family val="2"/>
    </font>
    <font>
      <sz val="7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 applyNumberFormat="0" applyFill="0" applyBorder="0" applyProtection="0"/>
    <xf numFmtId="0" fontId="20" fillId="0" borderId="22"/>
    <xf numFmtId="43" fontId="21" fillId="0" borderId="0" applyFont="0" applyFill="0" applyBorder="0" applyAlignment="0" applyProtection="0"/>
  </cellStyleXfs>
  <cellXfs count="16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6" borderId="22" xfId="0" applyFont="1" applyFill="1" applyBorder="1" applyAlignment="1"/>
    <xf numFmtId="49" fontId="12" fillId="7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1" xfId="0" applyFont="1" applyFill="1" applyBorder="1" applyAlignment="1">
      <alignment vertical="center"/>
    </xf>
    <xf numFmtId="0" fontId="9" fillId="6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7" borderId="33" xfId="0" applyNumberFormat="1" applyFont="1" applyFill="1" applyBorder="1" applyAlignment="1">
      <alignment vertical="center"/>
    </xf>
    <xf numFmtId="49" fontId="14" fillId="7" borderId="34" xfId="0" applyNumberFormat="1" applyFont="1" applyFill="1" applyBorder="1" applyAlignment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 applyAlignment="1"/>
    <xf numFmtId="49" fontId="12" fillId="7" borderId="37" xfId="0" applyNumberFormat="1" applyFont="1" applyFill="1" applyBorder="1" applyAlignment="1">
      <alignment vertical="center"/>
    </xf>
    <xf numFmtId="165" fontId="12" fillId="7" borderId="38" xfId="0" applyNumberFormat="1" applyFont="1" applyFill="1" applyBorder="1" applyAlignment="1">
      <alignment vertical="center"/>
    </xf>
    <xf numFmtId="9" fontId="12" fillId="7" borderId="39" xfId="0" applyNumberFormat="1" applyFont="1" applyFill="1" applyBorder="1" applyAlignment="1">
      <alignment vertical="center"/>
    </xf>
    <xf numFmtId="0" fontId="14" fillId="8" borderId="42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 applyAlignment="1"/>
    <xf numFmtId="0" fontId="14" fillId="2" borderId="50" xfId="0" applyFont="1" applyFill="1" applyBorder="1" applyAlignment="1"/>
    <xf numFmtId="0" fontId="12" fillId="6" borderId="22" xfId="0" applyFont="1" applyFill="1" applyBorder="1" applyAlignment="1">
      <alignment vertical="center"/>
    </xf>
    <xf numFmtId="0" fontId="9" fillId="8" borderId="21" xfId="0" applyFont="1" applyFill="1" applyBorder="1" applyAlignment="1">
      <alignment vertical="center"/>
    </xf>
    <xf numFmtId="49" fontId="17" fillId="8" borderId="22" xfId="0" applyNumberFormat="1" applyFont="1" applyFill="1" applyBorder="1" applyAlignment="1">
      <alignment vertical="center"/>
    </xf>
    <xf numFmtId="0" fontId="9" fillId="8" borderId="22" xfId="0" applyFont="1" applyFill="1" applyBorder="1" applyAlignment="1">
      <alignment vertical="center"/>
    </xf>
    <xf numFmtId="0" fontId="9" fillId="8" borderId="51" xfId="0" applyFont="1" applyFill="1" applyBorder="1" applyAlignment="1">
      <alignment vertical="center"/>
    </xf>
    <xf numFmtId="49" fontId="12" fillId="7" borderId="52" xfId="0" applyNumberFormat="1" applyFont="1" applyFill="1" applyBorder="1" applyAlignment="1">
      <alignment vertical="center"/>
    </xf>
    <xf numFmtId="0" fontId="12" fillId="7" borderId="53" xfId="0" applyNumberFormat="1" applyFont="1" applyFill="1" applyBorder="1" applyAlignment="1">
      <alignment vertical="center"/>
    </xf>
    <xf numFmtId="0" fontId="12" fillId="7" borderId="54" xfId="0" applyNumberFormat="1" applyFont="1" applyFill="1" applyBorder="1" applyAlignment="1">
      <alignment vertical="center"/>
    </xf>
    <xf numFmtId="165" fontId="12" fillId="7" borderId="39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0" fontId="19" fillId="0" borderId="55" xfId="0" applyFont="1" applyFill="1" applyBorder="1" applyAlignment="1">
      <alignment horizontal="center"/>
    </xf>
    <xf numFmtId="3" fontId="19" fillId="0" borderId="55" xfId="0" applyNumberFormat="1" applyFont="1" applyFill="1" applyBorder="1"/>
    <xf numFmtId="0" fontId="18" fillId="0" borderId="55" xfId="0" applyFont="1" applyFill="1" applyBorder="1" applyAlignment="1">
      <alignment horizontal="center"/>
    </xf>
    <xf numFmtId="0" fontId="19" fillId="0" borderId="55" xfId="0" applyFont="1" applyFill="1" applyBorder="1" applyAlignment="1">
      <alignment horizontal="right" vertical="center"/>
    </xf>
    <xf numFmtId="0" fontId="14" fillId="0" borderId="55" xfId="0" applyFont="1" applyBorder="1" applyAlignment="1">
      <alignment horizontal="right" vertical="center"/>
    </xf>
    <xf numFmtId="17" fontId="14" fillId="0" borderId="55" xfId="0" applyNumberFormat="1" applyFont="1" applyBorder="1" applyAlignment="1">
      <alignment horizontal="right" vertical="center"/>
    </xf>
    <xf numFmtId="166" fontId="14" fillId="0" borderId="55" xfId="2" applyNumberFormat="1" applyFont="1" applyFill="1" applyBorder="1" applyAlignment="1">
      <alignment horizontal="right" vertical="center"/>
    </xf>
    <xf numFmtId="167" fontId="14" fillId="9" borderId="55" xfId="2" applyNumberFormat="1" applyFont="1" applyFill="1" applyBorder="1" applyAlignment="1">
      <alignment horizontal="right" vertical="center"/>
    </xf>
    <xf numFmtId="167" fontId="14" fillId="0" borderId="55" xfId="2" applyNumberFormat="1" applyFont="1" applyBorder="1" applyAlignment="1">
      <alignment horizontal="right" vertical="center"/>
    </xf>
    <xf numFmtId="0" fontId="14" fillId="0" borderId="55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3" fontId="19" fillId="0" borderId="55" xfId="0" applyNumberFormat="1" applyFont="1" applyFill="1" applyBorder="1" applyAlignment="1">
      <alignment vertical="center"/>
    </xf>
    <xf numFmtId="0" fontId="22" fillId="0" borderId="55" xfId="0" applyFont="1" applyBorder="1" applyAlignment="1">
      <alignment vertical="center"/>
    </xf>
    <xf numFmtId="0" fontId="14" fillId="0" borderId="55" xfId="0" applyFont="1" applyBorder="1" applyAlignment="1">
      <alignment horizontal="center" vertical="center"/>
    </xf>
    <xf numFmtId="168" fontId="14" fillId="0" borderId="55" xfId="2" applyNumberFormat="1" applyFont="1" applyBorder="1" applyAlignment="1">
      <alignment vertical="center"/>
    </xf>
    <xf numFmtId="168" fontId="19" fillId="0" borderId="55" xfId="2" applyNumberFormat="1" applyFont="1" applyFill="1" applyBorder="1" applyAlignment="1">
      <alignment vertical="center"/>
    </xf>
    <xf numFmtId="0" fontId="19" fillId="0" borderId="55" xfId="0" applyFont="1" applyBorder="1" applyAlignment="1">
      <alignment horizontal="center" vertical="center"/>
    </xf>
    <xf numFmtId="168" fontId="19" fillId="0" borderId="55" xfId="2" applyNumberFormat="1" applyFont="1" applyBorder="1" applyAlignment="1">
      <alignment vertical="center"/>
    </xf>
    <xf numFmtId="3" fontId="14" fillId="0" borderId="55" xfId="0" applyNumberFormat="1" applyFont="1" applyFill="1" applyBorder="1" applyAlignment="1">
      <alignment vertical="center"/>
    </xf>
    <xf numFmtId="168" fontId="23" fillId="0" borderId="55" xfId="2" applyNumberFormat="1" applyFont="1" applyFill="1" applyBorder="1" applyAlignment="1">
      <alignment vertical="center"/>
    </xf>
    <xf numFmtId="3" fontId="24" fillId="0" borderId="55" xfId="1" applyNumberFormat="1" applyFont="1" applyFill="1" applyBorder="1" applyAlignment="1">
      <alignment horizontal="right"/>
    </xf>
    <xf numFmtId="0" fontId="14" fillId="0" borderId="55" xfId="0" applyFont="1" applyBorder="1" applyAlignment="1">
      <alignment vertical="center"/>
    </xf>
    <xf numFmtId="0" fontId="25" fillId="0" borderId="55" xfId="0" applyFont="1" applyBorder="1" applyAlignment="1">
      <alignment horizontal="center" vertical="center"/>
    </xf>
    <xf numFmtId="2" fontId="24" fillId="0" borderId="55" xfId="1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49" fontId="26" fillId="9" borderId="6" xfId="0" applyNumberFormat="1" applyFont="1" applyFill="1" applyBorder="1" applyAlignment="1">
      <alignment wrapText="1"/>
    </xf>
    <xf numFmtId="49" fontId="17" fillId="8" borderId="40" xfId="0" applyNumberFormat="1" applyFont="1" applyFill="1" applyBorder="1" applyAlignment="1">
      <alignment vertical="center"/>
    </xf>
    <xf numFmtId="0" fontId="12" fillId="8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27" fillId="5" borderId="26" xfId="0" applyNumberFormat="1" applyFont="1" applyFill="1" applyBorder="1" applyAlignment="1">
      <alignment vertical="center"/>
    </xf>
    <xf numFmtId="0" fontId="27" fillId="5" borderId="27" xfId="0" applyFont="1" applyFill="1" applyBorder="1" applyAlignment="1">
      <alignment vertical="center"/>
    </xf>
    <xf numFmtId="164" fontId="27" fillId="5" borderId="28" xfId="0" applyNumberFormat="1" applyFont="1" applyFill="1" applyBorder="1" applyAlignment="1">
      <alignment vertical="center"/>
    </xf>
    <xf numFmtId="49" fontId="27" fillId="3" borderId="29" xfId="0" applyNumberFormat="1" applyFont="1" applyFill="1" applyBorder="1" applyAlignment="1">
      <alignment vertical="center"/>
    </xf>
    <xf numFmtId="0" fontId="27" fillId="3" borderId="15" xfId="0" applyFont="1" applyFill="1" applyBorder="1" applyAlignment="1">
      <alignment vertical="center"/>
    </xf>
    <xf numFmtId="164" fontId="27" fillId="3" borderId="30" xfId="0" applyNumberFormat="1" applyFont="1" applyFill="1" applyBorder="1" applyAlignment="1">
      <alignment vertical="center"/>
    </xf>
    <xf numFmtId="49" fontId="27" fillId="5" borderId="29" xfId="0" applyNumberFormat="1" applyFont="1" applyFill="1" applyBorder="1" applyAlignment="1">
      <alignment vertical="center"/>
    </xf>
    <xf numFmtId="0" fontId="27" fillId="5" borderId="15" xfId="0" applyFont="1" applyFill="1" applyBorder="1" applyAlignment="1">
      <alignment vertical="center"/>
    </xf>
    <xf numFmtId="164" fontId="27" fillId="5" borderId="30" xfId="0" applyNumberFormat="1" applyFont="1" applyFill="1" applyBorder="1" applyAlignment="1">
      <alignment vertical="center"/>
    </xf>
    <xf numFmtId="49" fontId="27" fillId="5" borderId="31" xfId="0" applyNumberFormat="1" applyFont="1" applyFill="1" applyBorder="1" applyAlignment="1">
      <alignment vertical="center"/>
    </xf>
    <xf numFmtId="0" fontId="28" fillId="5" borderId="32" xfId="0" applyFont="1" applyFill="1" applyBorder="1" applyAlignment="1">
      <alignment vertical="center"/>
    </xf>
    <xf numFmtId="164" fontId="27" fillId="5" borderId="32" xfId="0" applyNumberFormat="1" applyFont="1" applyFill="1" applyBorder="1" applyAlignment="1">
      <alignment vertical="center"/>
    </xf>
    <xf numFmtId="49" fontId="27" fillId="3" borderId="13" xfId="0" applyNumberFormat="1" applyFont="1" applyFill="1" applyBorder="1" applyAlignment="1">
      <alignment horizontal="center" vertical="center"/>
    </xf>
    <xf numFmtId="49" fontId="27" fillId="3" borderId="13" xfId="0" applyNumberFormat="1" applyFont="1" applyFill="1" applyBorder="1" applyAlignment="1">
      <alignment horizontal="center" vertical="center" wrapText="1"/>
    </xf>
    <xf numFmtId="0" fontId="29" fillId="0" borderId="55" xfId="0" applyFont="1" applyBorder="1" applyAlignment="1">
      <alignment wrapText="1"/>
    </xf>
    <xf numFmtId="0" fontId="29" fillId="0" borderId="55" xfId="0" applyFont="1" applyBorder="1" applyAlignment="1">
      <alignment horizontal="center"/>
    </xf>
    <xf numFmtId="3" fontId="29" fillId="0" borderId="55" xfId="0" applyNumberFormat="1" applyFont="1" applyBorder="1" applyAlignment="1">
      <alignment horizontal="center"/>
    </xf>
    <xf numFmtId="3" fontId="29" fillId="9" borderId="55" xfId="0" applyNumberFormat="1" applyFont="1" applyFill="1" applyBorder="1" applyAlignment="1">
      <alignment horizontal="right" indent="1"/>
    </xf>
    <xf numFmtId="3" fontId="30" fillId="0" borderId="55" xfId="0" applyNumberFormat="1" applyFont="1" applyBorder="1"/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133350</xdr:rowOff>
    </xdr:from>
    <xdr:to>
      <xdr:col>6</xdr:col>
      <xdr:colOff>1114425</xdr:colOff>
      <xdr:row>6</xdr:row>
      <xdr:rowOff>165434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33350"/>
          <a:ext cx="58483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workbookViewId="0">
      <selection activeCell="L15" sqref="L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855468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11" t="s">
        <v>100</v>
      </c>
      <c r="D9" s="7"/>
      <c r="E9" s="139" t="s">
        <v>81</v>
      </c>
      <c r="F9" s="140"/>
      <c r="G9" s="114">
        <v>350</v>
      </c>
    </row>
    <row r="10" spans="1:7" ht="14.25" customHeight="1" x14ac:dyDescent="0.25">
      <c r="A10" s="5"/>
      <c r="B10" s="8" t="s">
        <v>1</v>
      </c>
      <c r="C10" s="112" t="s">
        <v>95</v>
      </c>
      <c r="D10" s="9"/>
      <c r="E10" s="137" t="s">
        <v>2</v>
      </c>
      <c r="F10" s="138"/>
      <c r="G10" s="113">
        <v>45261</v>
      </c>
    </row>
    <row r="11" spans="1:7" ht="15" x14ac:dyDescent="0.25">
      <c r="A11" s="5"/>
      <c r="B11" s="8" t="s">
        <v>3</v>
      </c>
      <c r="C11" s="112" t="s">
        <v>68</v>
      </c>
      <c r="D11" s="9"/>
      <c r="E11" s="137" t="s">
        <v>82</v>
      </c>
      <c r="F11" s="138"/>
      <c r="G11" s="115">
        <v>5500</v>
      </c>
    </row>
    <row r="12" spans="1:7" ht="11.25" customHeight="1" x14ac:dyDescent="0.25">
      <c r="A12" s="5"/>
      <c r="B12" s="8" t="s">
        <v>4</v>
      </c>
      <c r="C12" s="112" t="s">
        <v>61</v>
      </c>
      <c r="D12" s="9"/>
      <c r="E12" s="10" t="s">
        <v>5</v>
      </c>
      <c r="F12" s="11"/>
      <c r="G12" s="116">
        <f>G9*G11</f>
        <v>1925000</v>
      </c>
    </row>
    <row r="13" spans="1:7" ht="11.25" customHeight="1" x14ac:dyDescent="0.25">
      <c r="A13" s="5"/>
      <c r="B13" s="8" t="s">
        <v>6</v>
      </c>
      <c r="C13" s="111" t="s">
        <v>69</v>
      </c>
      <c r="D13" s="9"/>
      <c r="E13" s="137" t="s">
        <v>7</v>
      </c>
      <c r="F13" s="138"/>
      <c r="G13" s="112" t="s">
        <v>96</v>
      </c>
    </row>
    <row r="14" spans="1:7" ht="13.5" customHeight="1" x14ac:dyDescent="0.25">
      <c r="A14" s="5"/>
      <c r="B14" s="8" t="s">
        <v>8</v>
      </c>
      <c r="C14" s="112" t="s">
        <v>69</v>
      </c>
      <c r="D14" s="9"/>
      <c r="E14" s="137" t="s">
        <v>9</v>
      </c>
      <c r="F14" s="138"/>
      <c r="G14" s="113">
        <v>45261</v>
      </c>
    </row>
    <row r="15" spans="1:7" ht="25.5" customHeight="1" x14ac:dyDescent="0.25">
      <c r="A15" s="5"/>
      <c r="B15" s="8" t="s">
        <v>10</v>
      </c>
      <c r="C15" s="113">
        <v>44986</v>
      </c>
      <c r="D15" s="9"/>
      <c r="E15" s="141" t="s">
        <v>11</v>
      </c>
      <c r="F15" s="142"/>
      <c r="G15" s="112" t="s">
        <v>70</v>
      </c>
    </row>
    <row r="16" spans="1:7" ht="12" customHeight="1" x14ac:dyDescent="0.25">
      <c r="A16" s="2"/>
      <c r="B16" s="12"/>
      <c r="C16" s="13"/>
      <c r="D16" s="14"/>
      <c r="E16" s="15"/>
      <c r="F16" s="15"/>
      <c r="G16" s="16"/>
    </row>
    <row r="17" spans="1:7" ht="12" customHeight="1" x14ac:dyDescent="0.25">
      <c r="A17" s="17"/>
      <c r="B17" s="143" t="s">
        <v>12</v>
      </c>
      <c r="C17" s="144"/>
      <c r="D17" s="144"/>
      <c r="E17" s="144"/>
      <c r="F17" s="144"/>
      <c r="G17" s="144"/>
    </row>
    <row r="18" spans="1:7" ht="12" customHeight="1" x14ac:dyDescent="0.25">
      <c r="A18" s="2"/>
      <c r="B18" s="18"/>
      <c r="C18" s="19"/>
      <c r="D18" s="19"/>
      <c r="E18" s="19"/>
      <c r="F18" s="20"/>
      <c r="G18" s="20"/>
    </row>
    <row r="19" spans="1:7" ht="12" customHeight="1" x14ac:dyDescent="0.25">
      <c r="A19" s="5"/>
      <c r="B19" s="21" t="s">
        <v>13</v>
      </c>
      <c r="C19" s="22"/>
      <c r="D19" s="23"/>
      <c r="E19" s="23"/>
      <c r="F19" s="23"/>
      <c r="G19" s="23"/>
    </row>
    <row r="20" spans="1:7" ht="24" customHeight="1" x14ac:dyDescent="0.25">
      <c r="A20" s="17"/>
      <c r="B20" s="24" t="s">
        <v>14</v>
      </c>
      <c r="C20" s="24" t="s">
        <v>15</v>
      </c>
      <c r="D20" s="24" t="s">
        <v>16</v>
      </c>
      <c r="E20" s="24" t="s">
        <v>17</v>
      </c>
      <c r="F20" s="24" t="s">
        <v>18</v>
      </c>
      <c r="G20" s="24" t="s">
        <v>19</v>
      </c>
    </row>
    <row r="21" spans="1:7" ht="12.75" customHeight="1" x14ac:dyDescent="0.25">
      <c r="A21" s="17"/>
      <c r="B21" s="117" t="s">
        <v>71</v>
      </c>
      <c r="C21" s="108" t="s">
        <v>20</v>
      </c>
      <c r="D21" s="108">
        <v>0.2</v>
      </c>
      <c r="E21" s="108" t="s">
        <v>83</v>
      </c>
      <c r="F21" s="109">
        <v>20000</v>
      </c>
      <c r="G21" s="109">
        <f>D21*F21</f>
        <v>4000</v>
      </c>
    </row>
    <row r="22" spans="1:7" ht="12.75" customHeight="1" x14ac:dyDescent="0.25">
      <c r="A22" s="17"/>
      <c r="B22" s="117" t="s">
        <v>62</v>
      </c>
      <c r="C22" s="108" t="s">
        <v>20</v>
      </c>
      <c r="D22" s="108">
        <v>0.1</v>
      </c>
      <c r="E22" s="108" t="s">
        <v>63</v>
      </c>
      <c r="F22" s="109">
        <v>20000</v>
      </c>
      <c r="G22" s="109">
        <f t="shared" ref="G22:G27" si="0">D22*F22</f>
        <v>2000</v>
      </c>
    </row>
    <row r="23" spans="1:7" ht="12.75" customHeight="1" x14ac:dyDescent="0.25">
      <c r="A23" s="17"/>
      <c r="B23" s="117" t="s">
        <v>72</v>
      </c>
      <c r="C23" s="108" t="s">
        <v>20</v>
      </c>
      <c r="D23" s="108">
        <v>0.2</v>
      </c>
      <c r="E23" s="108" t="s">
        <v>63</v>
      </c>
      <c r="F23" s="109">
        <v>20000</v>
      </c>
      <c r="G23" s="109">
        <f t="shared" si="0"/>
        <v>4000</v>
      </c>
    </row>
    <row r="24" spans="1:7" ht="12.75" customHeight="1" x14ac:dyDescent="0.25">
      <c r="A24" s="17"/>
      <c r="B24" s="117" t="s">
        <v>73</v>
      </c>
      <c r="C24" s="108" t="s">
        <v>20</v>
      </c>
      <c r="D24" s="108">
        <v>0.2</v>
      </c>
      <c r="E24" s="108" t="s">
        <v>76</v>
      </c>
      <c r="F24" s="109">
        <v>20000</v>
      </c>
      <c r="G24" s="109">
        <f t="shared" si="0"/>
        <v>4000</v>
      </c>
    </row>
    <row r="25" spans="1:7" ht="12.75" customHeight="1" x14ac:dyDescent="0.25">
      <c r="A25" s="17"/>
      <c r="B25" s="117" t="s">
        <v>64</v>
      </c>
      <c r="C25" s="108" t="s">
        <v>20</v>
      </c>
      <c r="D25" s="108">
        <v>0.25</v>
      </c>
      <c r="E25" s="108" t="s">
        <v>76</v>
      </c>
      <c r="F25" s="109">
        <v>20000</v>
      </c>
      <c r="G25" s="109">
        <f t="shared" si="0"/>
        <v>5000</v>
      </c>
    </row>
    <row r="26" spans="1:7" ht="14.1" customHeight="1" x14ac:dyDescent="0.25">
      <c r="A26" s="17"/>
      <c r="B26" s="117" t="s">
        <v>74</v>
      </c>
      <c r="C26" s="108" t="s">
        <v>20</v>
      </c>
      <c r="D26" s="110">
        <v>0.2</v>
      </c>
      <c r="E26" s="108" t="s">
        <v>65</v>
      </c>
      <c r="F26" s="109">
        <v>20000</v>
      </c>
      <c r="G26" s="109">
        <f t="shared" si="0"/>
        <v>4000</v>
      </c>
    </row>
    <row r="27" spans="1:7" ht="12.75" customHeight="1" x14ac:dyDescent="0.25">
      <c r="A27" s="17"/>
      <c r="B27" s="117" t="s">
        <v>75</v>
      </c>
      <c r="C27" s="110" t="s">
        <v>20</v>
      </c>
      <c r="D27" s="110">
        <v>0.5</v>
      </c>
      <c r="E27" s="110" t="s">
        <v>84</v>
      </c>
      <c r="F27" s="109">
        <v>20000</v>
      </c>
      <c r="G27" s="109">
        <f t="shared" si="0"/>
        <v>10000</v>
      </c>
    </row>
    <row r="28" spans="1:7" ht="12.75" customHeight="1" x14ac:dyDescent="0.25">
      <c r="A28" s="17"/>
      <c r="B28" s="25" t="s">
        <v>21</v>
      </c>
      <c r="C28" s="26"/>
      <c r="D28" s="26"/>
      <c r="E28" s="26"/>
      <c r="F28" s="27"/>
      <c r="G28" s="28">
        <f>SUM(G21:G27)</f>
        <v>33000</v>
      </c>
    </row>
    <row r="29" spans="1:7" ht="12" customHeight="1" x14ac:dyDescent="0.25">
      <c r="A29" s="2"/>
      <c r="B29" s="18"/>
      <c r="C29" s="20"/>
      <c r="D29" s="20"/>
      <c r="E29" s="20"/>
      <c r="F29" s="29"/>
      <c r="G29" s="29"/>
    </row>
    <row r="30" spans="1:7" ht="12" customHeight="1" x14ac:dyDescent="0.25">
      <c r="A30" s="5"/>
      <c r="B30" s="30" t="s">
        <v>22</v>
      </c>
      <c r="C30" s="31"/>
      <c r="D30" s="32"/>
      <c r="E30" s="32"/>
      <c r="F30" s="33"/>
      <c r="G30" s="33"/>
    </row>
    <row r="31" spans="1:7" ht="24" customHeight="1" x14ac:dyDescent="0.25">
      <c r="A31" s="5"/>
      <c r="B31" s="34" t="s">
        <v>14</v>
      </c>
      <c r="C31" s="35" t="s">
        <v>15</v>
      </c>
      <c r="D31" s="35" t="s">
        <v>16</v>
      </c>
      <c r="E31" s="34" t="s">
        <v>17</v>
      </c>
      <c r="F31" s="35" t="s">
        <v>18</v>
      </c>
      <c r="G31" s="34" t="s">
        <v>19</v>
      </c>
    </row>
    <row r="32" spans="1:7" ht="12" customHeight="1" x14ac:dyDescent="0.25">
      <c r="A32" s="5"/>
      <c r="B32" s="36"/>
      <c r="C32" s="37"/>
      <c r="D32" s="37"/>
      <c r="E32" s="37"/>
      <c r="F32" s="36"/>
      <c r="G32" s="36"/>
    </row>
    <row r="33" spans="1:11" ht="12" customHeight="1" x14ac:dyDescent="0.25">
      <c r="A33" s="5"/>
      <c r="B33" s="38" t="s">
        <v>23</v>
      </c>
      <c r="C33" s="39"/>
      <c r="D33" s="39"/>
      <c r="E33" s="39"/>
      <c r="F33" s="40"/>
      <c r="G33" s="40"/>
    </row>
    <row r="34" spans="1:11" ht="12" customHeight="1" x14ac:dyDescent="0.25">
      <c r="A34" s="2"/>
      <c r="B34" s="41"/>
      <c r="C34" s="42"/>
      <c r="D34" s="42"/>
      <c r="E34" s="42"/>
      <c r="F34" s="43"/>
      <c r="G34" s="43"/>
    </row>
    <row r="35" spans="1:11" ht="12" customHeight="1" x14ac:dyDescent="0.25">
      <c r="A35" s="5"/>
      <c r="B35" s="30" t="s">
        <v>24</v>
      </c>
      <c r="C35" s="31"/>
      <c r="D35" s="32"/>
      <c r="E35" s="32"/>
      <c r="F35" s="33"/>
      <c r="G35" s="33"/>
    </row>
    <row r="36" spans="1:11" ht="24" customHeight="1" x14ac:dyDescent="0.25">
      <c r="A36" s="5"/>
      <c r="B36" s="44" t="s">
        <v>14</v>
      </c>
      <c r="C36" s="44" t="s">
        <v>15</v>
      </c>
      <c r="D36" s="44" t="s">
        <v>16</v>
      </c>
      <c r="E36" s="44" t="s">
        <v>17</v>
      </c>
      <c r="F36" s="45" t="s">
        <v>18</v>
      </c>
      <c r="G36" s="44" t="s">
        <v>19</v>
      </c>
    </row>
    <row r="37" spans="1:11" ht="12.75" customHeight="1" x14ac:dyDescent="0.25">
      <c r="A37" s="17"/>
      <c r="B37" s="117" t="s">
        <v>71</v>
      </c>
      <c r="C37" s="118" t="s">
        <v>25</v>
      </c>
      <c r="D37" s="132">
        <v>0.12</v>
      </c>
      <c r="E37" s="119" t="s">
        <v>83</v>
      </c>
      <c r="F37" s="129">
        <v>250000</v>
      </c>
      <c r="G37" s="120">
        <f>D37*F37</f>
        <v>30000</v>
      </c>
    </row>
    <row r="38" spans="1:11" ht="12.75" customHeight="1" x14ac:dyDescent="0.25">
      <c r="A38" s="17"/>
      <c r="B38" s="117" t="s">
        <v>62</v>
      </c>
      <c r="C38" s="118" t="s">
        <v>25</v>
      </c>
      <c r="D38" s="132">
        <v>0.1</v>
      </c>
      <c r="E38" s="119" t="s">
        <v>83</v>
      </c>
      <c r="F38" s="129">
        <v>250000</v>
      </c>
      <c r="G38" s="120">
        <f t="shared" ref="G38:G43" si="1">D38*F38</f>
        <v>25000</v>
      </c>
    </row>
    <row r="39" spans="1:11" ht="12.75" customHeight="1" x14ac:dyDescent="0.25">
      <c r="A39" s="17"/>
      <c r="B39" s="117" t="s">
        <v>72</v>
      </c>
      <c r="C39" s="118" t="s">
        <v>25</v>
      </c>
      <c r="D39" s="132">
        <v>0.1</v>
      </c>
      <c r="E39" s="119" t="s">
        <v>83</v>
      </c>
      <c r="F39" s="129">
        <v>250000</v>
      </c>
      <c r="G39" s="120">
        <f t="shared" si="1"/>
        <v>25000</v>
      </c>
    </row>
    <row r="40" spans="1:11" ht="12.75" customHeight="1" x14ac:dyDescent="0.25">
      <c r="A40" s="17"/>
      <c r="B40" s="117" t="s">
        <v>73</v>
      </c>
      <c r="C40" s="118" t="s">
        <v>25</v>
      </c>
      <c r="D40" s="132">
        <v>0.08</v>
      </c>
      <c r="E40" s="119" t="s">
        <v>85</v>
      </c>
      <c r="F40" s="129">
        <v>250000</v>
      </c>
      <c r="G40" s="120">
        <f t="shared" si="1"/>
        <v>20000</v>
      </c>
    </row>
    <row r="41" spans="1:11" ht="12.75" customHeight="1" x14ac:dyDescent="0.25">
      <c r="A41" s="17"/>
      <c r="B41" s="117" t="s">
        <v>64</v>
      </c>
      <c r="C41" s="118" t="s">
        <v>25</v>
      </c>
      <c r="D41" s="132">
        <v>0.2</v>
      </c>
      <c r="E41" s="119" t="s">
        <v>85</v>
      </c>
      <c r="F41" s="129">
        <v>250000</v>
      </c>
      <c r="G41" s="120">
        <f t="shared" si="1"/>
        <v>50000</v>
      </c>
    </row>
    <row r="42" spans="1:11" ht="12.75" customHeight="1" x14ac:dyDescent="0.25">
      <c r="A42" s="17"/>
      <c r="B42" s="117" t="s">
        <v>74</v>
      </c>
      <c r="C42" s="118" t="s">
        <v>25</v>
      </c>
      <c r="D42" s="132">
        <v>0.1</v>
      </c>
      <c r="E42" s="119" t="s">
        <v>86</v>
      </c>
      <c r="F42" s="129">
        <v>250000</v>
      </c>
      <c r="G42" s="120">
        <f t="shared" si="1"/>
        <v>25000</v>
      </c>
    </row>
    <row r="43" spans="1:11" ht="12.75" customHeight="1" x14ac:dyDescent="0.25">
      <c r="A43" s="17"/>
      <c r="B43" s="117" t="s">
        <v>75</v>
      </c>
      <c r="C43" s="118" t="s">
        <v>25</v>
      </c>
      <c r="D43" s="132">
        <v>0.05</v>
      </c>
      <c r="E43" s="119" t="s">
        <v>84</v>
      </c>
      <c r="F43" s="129">
        <v>250000</v>
      </c>
      <c r="G43" s="120">
        <f t="shared" si="1"/>
        <v>12500</v>
      </c>
    </row>
    <row r="44" spans="1:11" ht="12.75" customHeight="1" x14ac:dyDescent="0.25">
      <c r="A44" s="5"/>
      <c r="B44" s="46" t="s">
        <v>26</v>
      </c>
      <c r="C44" s="47"/>
      <c r="D44" s="47"/>
      <c r="E44" s="47"/>
      <c r="F44" s="48"/>
      <c r="G44" s="49">
        <f>SUM(G37:G43)</f>
        <v>187500</v>
      </c>
    </row>
    <row r="45" spans="1:11" ht="12" customHeight="1" x14ac:dyDescent="0.25">
      <c r="A45" s="2"/>
      <c r="B45" s="41"/>
      <c r="C45" s="42"/>
      <c r="D45" s="42"/>
      <c r="E45" s="42"/>
      <c r="F45" s="43"/>
      <c r="G45" s="43"/>
    </row>
    <row r="46" spans="1:11" ht="12" customHeight="1" x14ac:dyDescent="0.25">
      <c r="A46" s="5"/>
      <c r="B46" s="30" t="s">
        <v>27</v>
      </c>
      <c r="C46" s="31"/>
      <c r="D46" s="32"/>
      <c r="E46" s="32"/>
      <c r="F46" s="33"/>
      <c r="G46" s="33"/>
    </row>
    <row r="47" spans="1:11" ht="24" customHeight="1" x14ac:dyDescent="0.25">
      <c r="A47" s="5"/>
      <c r="B47" s="45" t="s">
        <v>28</v>
      </c>
      <c r="C47" s="45" t="s">
        <v>29</v>
      </c>
      <c r="D47" s="45" t="s">
        <v>30</v>
      </c>
      <c r="E47" s="45" t="s">
        <v>17</v>
      </c>
      <c r="F47" s="45" t="s">
        <v>18</v>
      </c>
      <c r="G47" s="45" t="s">
        <v>19</v>
      </c>
      <c r="K47" s="107"/>
    </row>
    <row r="48" spans="1:11" ht="12.75" customHeight="1" x14ac:dyDescent="0.25">
      <c r="A48" s="17"/>
      <c r="B48" s="121" t="s">
        <v>77</v>
      </c>
      <c r="C48" s="122"/>
      <c r="D48" s="122"/>
      <c r="E48" s="122"/>
      <c r="F48" s="123"/>
      <c r="G48" s="123"/>
      <c r="K48" s="107"/>
    </row>
    <row r="49" spans="1:7" ht="12.75" customHeight="1" x14ac:dyDescent="0.25">
      <c r="A49" s="17"/>
      <c r="B49" s="117" t="s">
        <v>97</v>
      </c>
      <c r="C49" s="118" t="s">
        <v>78</v>
      </c>
      <c r="D49" s="119">
        <v>25</v>
      </c>
      <c r="E49" s="119" t="s">
        <v>85</v>
      </c>
      <c r="F49" s="124">
        <v>2976</v>
      </c>
      <c r="G49" s="124">
        <f>D49*F49</f>
        <v>74400</v>
      </c>
    </row>
    <row r="50" spans="1:7" ht="12.75" customHeight="1" x14ac:dyDescent="0.25">
      <c r="A50" s="17"/>
      <c r="B50" s="121" t="s">
        <v>31</v>
      </c>
      <c r="C50" s="122"/>
      <c r="D50" s="125"/>
      <c r="E50" s="125"/>
      <c r="F50" s="126"/>
      <c r="G50" s="126"/>
    </row>
    <row r="51" spans="1:7" ht="12.75" customHeight="1" x14ac:dyDescent="0.25">
      <c r="A51" s="17"/>
      <c r="B51" s="117" t="s">
        <v>87</v>
      </c>
      <c r="C51" s="118" t="s">
        <v>79</v>
      </c>
      <c r="D51" s="119">
        <v>200</v>
      </c>
      <c r="E51" s="119" t="s">
        <v>85</v>
      </c>
      <c r="F51" s="124">
        <v>1120</v>
      </c>
      <c r="G51" s="124">
        <f>D51*F51</f>
        <v>224000</v>
      </c>
    </row>
    <row r="52" spans="1:7" ht="12.75" customHeight="1" x14ac:dyDescent="0.25">
      <c r="A52" s="17"/>
      <c r="B52" s="121" t="s">
        <v>32</v>
      </c>
      <c r="C52" s="122"/>
      <c r="D52" s="125"/>
      <c r="E52" s="125"/>
      <c r="F52" s="126"/>
      <c r="G52" s="126"/>
    </row>
    <row r="53" spans="1:7" ht="12.75" customHeight="1" x14ac:dyDescent="0.25">
      <c r="A53" s="17"/>
      <c r="B53" s="130" t="s">
        <v>92</v>
      </c>
      <c r="C53" s="122" t="s">
        <v>89</v>
      </c>
      <c r="D53" s="125">
        <v>1</v>
      </c>
      <c r="E53" s="131" t="s">
        <v>93</v>
      </c>
      <c r="F53" s="126">
        <v>38000</v>
      </c>
      <c r="G53" s="128">
        <f>D53*F53</f>
        <v>38000</v>
      </c>
    </row>
    <row r="54" spans="1:7" ht="12.75" customHeight="1" x14ac:dyDescent="0.25">
      <c r="A54" s="17"/>
      <c r="B54" s="117" t="s">
        <v>88</v>
      </c>
      <c r="C54" s="118" t="s">
        <v>89</v>
      </c>
      <c r="D54" s="118">
        <v>1</v>
      </c>
      <c r="E54" s="118" t="s">
        <v>65</v>
      </c>
      <c r="F54" s="127">
        <v>25000</v>
      </c>
      <c r="G54" s="128">
        <f>D54*F54</f>
        <v>25000</v>
      </c>
    </row>
    <row r="55" spans="1:7" ht="15" x14ac:dyDescent="0.25">
      <c r="A55" s="5"/>
      <c r="B55" s="52" t="s">
        <v>33</v>
      </c>
      <c r="C55" s="53"/>
      <c r="D55" s="53"/>
      <c r="E55" s="53"/>
      <c r="F55" s="54"/>
      <c r="G55" s="55">
        <f>SUM(G48:G54)</f>
        <v>361400</v>
      </c>
    </row>
    <row r="56" spans="1:7" ht="12" customHeight="1" x14ac:dyDescent="0.25">
      <c r="A56" s="2"/>
      <c r="B56" s="41"/>
      <c r="C56" s="42"/>
      <c r="D56" s="42"/>
      <c r="E56" s="56"/>
      <c r="F56" s="43"/>
      <c r="G56" s="43"/>
    </row>
    <row r="57" spans="1:7" ht="12" customHeight="1" x14ac:dyDescent="0.25">
      <c r="A57" s="5"/>
      <c r="B57" s="30" t="s">
        <v>34</v>
      </c>
      <c r="C57" s="31"/>
      <c r="D57" s="32"/>
      <c r="E57" s="32"/>
      <c r="F57" s="33"/>
      <c r="G57" s="33"/>
    </row>
    <row r="58" spans="1:7" ht="24" customHeight="1" x14ac:dyDescent="0.25">
      <c r="A58" s="5"/>
      <c r="B58" s="157" t="s">
        <v>35</v>
      </c>
      <c r="C58" s="158" t="s">
        <v>29</v>
      </c>
      <c r="D58" s="158" t="s">
        <v>30</v>
      </c>
      <c r="E58" s="157" t="s">
        <v>17</v>
      </c>
      <c r="F58" s="158" t="s">
        <v>18</v>
      </c>
      <c r="G58" s="157" t="s">
        <v>19</v>
      </c>
    </row>
    <row r="59" spans="1:7" ht="12.75" customHeight="1" x14ac:dyDescent="0.25">
      <c r="A59" s="17"/>
      <c r="B59" s="159" t="s">
        <v>66</v>
      </c>
      <c r="C59" s="160" t="s">
        <v>67</v>
      </c>
      <c r="D59" s="161">
        <v>1</v>
      </c>
      <c r="E59" s="160" t="s">
        <v>80</v>
      </c>
      <c r="F59" s="162">
        <v>30000</v>
      </c>
      <c r="G59" s="163">
        <v>30000</v>
      </c>
    </row>
    <row r="60" spans="1:7" ht="13.5" customHeight="1" x14ac:dyDescent="0.25">
      <c r="A60" s="17"/>
      <c r="B60" s="134" t="s">
        <v>99</v>
      </c>
      <c r="C60" s="51" t="s">
        <v>98</v>
      </c>
      <c r="D60" s="133">
        <v>350</v>
      </c>
      <c r="E60" s="57" t="s">
        <v>94</v>
      </c>
      <c r="F60" s="50">
        <v>1000</v>
      </c>
      <c r="G60" s="50">
        <f>F60*D60</f>
        <v>350000</v>
      </c>
    </row>
    <row r="61" spans="1:7" ht="13.5" customHeight="1" x14ac:dyDescent="0.25">
      <c r="A61" s="5"/>
      <c r="B61" s="58" t="s">
        <v>36</v>
      </c>
      <c r="C61" s="59"/>
      <c r="D61" s="59"/>
      <c r="E61" s="59"/>
      <c r="F61" s="60"/>
      <c r="G61" s="61">
        <f>G59+G60</f>
        <v>380000</v>
      </c>
    </row>
    <row r="62" spans="1:7" ht="12" customHeight="1" x14ac:dyDescent="0.25">
      <c r="A62" s="2"/>
      <c r="B62" s="76"/>
      <c r="C62" s="76"/>
      <c r="D62" s="76"/>
      <c r="E62" s="76"/>
      <c r="F62" s="77"/>
      <c r="G62" s="77"/>
    </row>
    <row r="63" spans="1:7" ht="12" customHeight="1" x14ac:dyDescent="0.25">
      <c r="A63" s="73"/>
      <c r="B63" s="145" t="s">
        <v>37</v>
      </c>
      <c r="C63" s="146"/>
      <c r="D63" s="146"/>
      <c r="E63" s="146"/>
      <c r="F63" s="146"/>
      <c r="G63" s="147">
        <f>G28+G44+G55+G61</f>
        <v>961900</v>
      </c>
    </row>
    <row r="64" spans="1:7" ht="12" customHeight="1" x14ac:dyDescent="0.25">
      <c r="A64" s="73"/>
      <c r="B64" s="148" t="s">
        <v>38</v>
      </c>
      <c r="C64" s="149"/>
      <c r="D64" s="149"/>
      <c r="E64" s="149"/>
      <c r="F64" s="149"/>
      <c r="G64" s="150">
        <f>G63*0.05</f>
        <v>48095</v>
      </c>
    </row>
    <row r="65" spans="1:7" ht="12" customHeight="1" x14ac:dyDescent="0.25">
      <c r="A65" s="73"/>
      <c r="B65" s="151" t="s">
        <v>39</v>
      </c>
      <c r="C65" s="152"/>
      <c r="D65" s="152"/>
      <c r="E65" s="152"/>
      <c r="F65" s="152"/>
      <c r="G65" s="153">
        <f>G64+G63</f>
        <v>1009995</v>
      </c>
    </row>
    <row r="66" spans="1:7" ht="12" customHeight="1" x14ac:dyDescent="0.25">
      <c r="A66" s="73"/>
      <c r="B66" s="148" t="s">
        <v>40</v>
      </c>
      <c r="C66" s="149"/>
      <c r="D66" s="149"/>
      <c r="E66" s="149"/>
      <c r="F66" s="149"/>
      <c r="G66" s="150">
        <f>G12</f>
        <v>1925000</v>
      </c>
    </row>
    <row r="67" spans="1:7" ht="12" customHeight="1" x14ac:dyDescent="0.25">
      <c r="A67" s="73"/>
      <c r="B67" s="154" t="s">
        <v>41</v>
      </c>
      <c r="C67" s="155"/>
      <c r="D67" s="155"/>
      <c r="E67" s="155"/>
      <c r="F67" s="155"/>
      <c r="G67" s="156">
        <f>G66-G65</f>
        <v>915005</v>
      </c>
    </row>
    <row r="68" spans="1:7" ht="12" customHeight="1" x14ac:dyDescent="0.25">
      <c r="A68" s="73"/>
      <c r="B68" s="74" t="s">
        <v>42</v>
      </c>
      <c r="C68" s="75"/>
      <c r="D68" s="75"/>
      <c r="E68" s="75"/>
      <c r="F68" s="75"/>
      <c r="G68" s="70"/>
    </row>
    <row r="69" spans="1:7" ht="12.75" customHeight="1" thickBot="1" x14ac:dyDescent="0.3">
      <c r="A69" s="73"/>
      <c r="B69" s="78"/>
      <c r="C69" s="75"/>
      <c r="D69" s="75"/>
      <c r="E69" s="75"/>
      <c r="F69" s="75"/>
      <c r="G69" s="70"/>
    </row>
    <row r="70" spans="1:7" ht="12" customHeight="1" x14ac:dyDescent="0.25">
      <c r="A70" s="73"/>
      <c r="B70" s="90" t="s">
        <v>43</v>
      </c>
      <c r="C70" s="91"/>
      <c r="D70" s="91"/>
      <c r="E70" s="91"/>
      <c r="F70" s="92"/>
      <c r="G70" s="70"/>
    </row>
    <row r="71" spans="1:7" ht="12" customHeight="1" x14ac:dyDescent="0.25">
      <c r="A71" s="73"/>
      <c r="B71" s="93" t="s">
        <v>44</v>
      </c>
      <c r="C71" s="72"/>
      <c r="D71" s="72"/>
      <c r="E71" s="72"/>
      <c r="F71" s="94"/>
      <c r="G71" s="70"/>
    </row>
    <row r="72" spans="1:7" ht="12" customHeight="1" x14ac:dyDescent="0.25">
      <c r="A72" s="73"/>
      <c r="B72" s="93" t="s">
        <v>45</v>
      </c>
      <c r="C72" s="72"/>
      <c r="D72" s="72"/>
      <c r="E72" s="72"/>
      <c r="F72" s="94"/>
      <c r="G72" s="70"/>
    </row>
    <row r="73" spans="1:7" ht="12" customHeight="1" x14ac:dyDescent="0.25">
      <c r="A73" s="73"/>
      <c r="B73" s="93" t="s">
        <v>46</v>
      </c>
      <c r="C73" s="72"/>
      <c r="D73" s="72"/>
      <c r="E73" s="72"/>
      <c r="F73" s="94"/>
      <c r="G73" s="70"/>
    </row>
    <row r="74" spans="1:7" ht="12" customHeight="1" x14ac:dyDescent="0.25">
      <c r="A74" s="73"/>
      <c r="B74" s="93" t="s">
        <v>47</v>
      </c>
      <c r="C74" s="72"/>
      <c r="D74" s="72"/>
      <c r="E74" s="72"/>
      <c r="F74" s="94"/>
      <c r="G74" s="70"/>
    </row>
    <row r="75" spans="1:7" ht="12" customHeight="1" x14ac:dyDescent="0.25">
      <c r="A75" s="73"/>
      <c r="B75" s="93" t="s">
        <v>48</v>
      </c>
      <c r="C75" s="72"/>
      <c r="D75" s="72"/>
      <c r="E75" s="72"/>
      <c r="F75" s="94"/>
      <c r="G75" s="70"/>
    </row>
    <row r="76" spans="1:7" ht="12.75" customHeight="1" thickBot="1" x14ac:dyDescent="0.3">
      <c r="A76" s="73"/>
      <c r="B76" s="95" t="s">
        <v>49</v>
      </c>
      <c r="C76" s="96"/>
      <c r="D76" s="96"/>
      <c r="E76" s="96"/>
      <c r="F76" s="97"/>
      <c r="G76" s="70"/>
    </row>
    <row r="77" spans="1:7" ht="12.75" customHeight="1" x14ac:dyDescent="0.25">
      <c r="A77" s="73"/>
      <c r="B77" s="88"/>
      <c r="C77" s="72"/>
      <c r="D77" s="72"/>
      <c r="E77" s="72"/>
      <c r="F77" s="72"/>
      <c r="G77" s="70"/>
    </row>
    <row r="78" spans="1:7" ht="15" customHeight="1" thickBot="1" x14ac:dyDescent="0.3">
      <c r="A78" s="73"/>
      <c r="B78" s="135" t="s">
        <v>50</v>
      </c>
      <c r="C78" s="136"/>
      <c r="D78" s="87"/>
      <c r="E78" s="63"/>
      <c r="F78" s="63"/>
      <c r="G78" s="70"/>
    </row>
    <row r="79" spans="1:7" ht="12" customHeight="1" x14ac:dyDescent="0.25">
      <c r="A79" s="73"/>
      <c r="B79" s="80" t="s">
        <v>35</v>
      </c>
      <c r="C79" s="64" t="s">
        <v>51</v>
      </c>
      <c r="D79" s="81" t="s">
        <v>52</v>
      </c>
      <c r="E79" s="63"/>
      <c r="F79" s="63"/>
      <c r="G79" s="70"/>
    </row>
    <row r="80" spans="1:7" ht="12" customHeight="1" x14ac:dyDescent="0.25">
      <c r="A80" s="73"/>
      <c r="B80" s="82" t="s">
        <v>53</v>
      </c>
      <c r="C80" s="65">
        <f>G28</f>
        <v>33000</v>
      </c>
      <c r="D80" s="83">
        <f>(C80/C86)</f>
        <v>3.2673429076381565E-2</v>
      </c>
      <c r="E80" s="63"/>
      <c r="F80" s="63"/>
      <c r="G80" s="70"/>
    </row>
    <row r="81" spans="1:7" ht="12" customHeight="1" x14ac:dyDescent="0.25">
      <c r="A81" s="73"/>
      <c r="B81" s="82" t="s">
        <v>54</v>
      </c>
      <c r="C81" s="66">
        <f>G33</f>
        <v>0</v>
      </c>
      <c r="D81" s="83">
        <v>0</v>
      </c>
      <c r="E81" s="63"/>
      <c r="F81" s="63"/>
      <c r="G81" s="70"/>
    </row>
    <row r="82" spans="1:7" ht="12" customHeight="1" x14ac:dyDescent="0.25">
      <c r="A82" s="73"/>
      <c r="B82" s="82" t="s">
        <v>55</v>
      </c>
      <c r="C82" s="65">
        <f>G44</f>
        <v>187500</v>
      </c>
      <c r="D82" s="83">
        <f>(C82/C86)</f>
        <v>0.18564448338853162</v>
      </c>
      <c r="E82" s="63"/>
      <c r="F82" s="63"/>
      <c r="G82" s="70"/>
    </row>
    <row r="83" spans="1:7" ht="12" customHeight="1" x14ac:dyDescent="0.25">
      <c r="A83" s="73"/>
      <c r="B83" s="82" t="s">
        <v>28</v>
      </c>
      <c r="C83" s="65">
        <f>G55</f>
        <v>361400</v>
      </c>
      <c r="D83" s="83">
        <f>(C83/C86)</f>
        <v>0.35782355358194845</v>
      </c>
      <c r="E83" s="63"/>
      <c r="F83" s="63"/>
      <c r="G83" s="70"/>
    </row>
    <row r="84" spans="1:7" ht="12" customHeight="1" x14ac:dyDescent="0.25">
      <c r="A84" s="73"/>
      <c r="B84" s="82" t="s">
        <v>56</v>
      </c>
      <c r="C84" s="67">
        <f>G61</f>
        <v>380000</v>
      </c>
      <c r="D84" s="83">
        <f>(C84/C86)</f>
        <v>0.37623948633409077</v>
      </c>
      <c r="E84" s="69"/>
      <c r="F84" s="69"/>
      <c r="G84" s="70"/>
    </row>
    <row r="85" spans="1:7" ht="12" customHeight="1" x14ac:dyDescent="0.25">
      <c r="A85" s="73"/>
      <c r="B85" s="82" t="s">
        <v>57</v>
      </c>
      <c r="C85" s="67">
        <f>G64</f>
        <v>48095</v>
      </c>
      <c r="D85" s="83">
        <f>(C85/C86)</f>
        <v>4.7619047619047616E-2</v>
      </c>
      <c r="E85" s="69"/>
      <c r="F85" s="69"/>
      <c r="G85" s="70"/>
    </row>
    <row r="86" spans="1:7" ht="12.75" customHeight="1" thickBot="1" x14ac:dyDescent="0.3">
      <c r="A86" s="73"/>
      <c r="B86" s="84" t="s">
        <v>58</v>
      </c>
      <c r="C86" s="85">
        <f>SUM(C80:C85)</f>
        <v>1009995</v>
      </c>
      <c r="D86" s="86">
        <f>SUM(D80:D85)</f>
        <v>1</v>
      </c>
      <c r="E86" s="69"/>
      <c r="F86" s="69"/>
      <c r="G86" s="70"/>
    </row>
    <row r="87" spans="1:7" ht="12" customHeight="1" x14ac:dyDescent="0.25">
      <c r="A87" s="73"/>
      <c r="B87" s="78"/>
      <c r="C87" s="75"/>
      <c r="D87" s="75"/>
      <c r="E87" s="75"/>
      <c r="F87" s="75"/>
      <c r="G87" s="70"/>
    </row>
    <row r="88" spans="1:7" ht="12.75" customHeight="1" x14ac:dyDescent="0.25">
      <c r="A88" s="73"/>
      <c r="B88" s="79"/>
      <c r="C88" s="75"/>
      <c r="D88" s="75"/>
      <c r="E88" s="75"/>
      <c r="F88" s="75"/>
      <c r="G88" s="70"/>
    </row>
    <row r="89" spans="1:7" ht="12" customHeight="1" thickBot="1" x14ac:dyDescent="0.3">
      <c r="A89" s="62"/>
      <c r="B89" s="99"/>
      <c r="C89" s="100" t="s">
        <v>59</v>
      </c>
      <c r="D89" s="101"/>
      <c r="E89" s="102"/>
      <c r="F89" s="68"/>
      <c r="G89" s="70"/>
    </row>
    <row r="90" spans="1:7" ht="12" customHeight="1" x14ac:dyDescent="0.25">
      <c r="A90" s="73"/>
      <c r="B90" s="103" t="s">
        <v>90</v>
      </c>
      <c r="C90" s="104">
        <v>300</v>
      </c>
      <c r="D90" s="104">
        <v>350</v>
      </c>
      <c r="E90" s="105">
        <v>400</v>
      </c>
      <c r="F90" s="98"/>
      <c r="G90" s="71"/>
    </row>
    <row r="91" spans="1:7" ht="12.75" customHeight="1" thickBot="1" x14ac:dyDescent="0.3">
      <c r="A91" s="73"/>
      <c r="B91" s="84" t="s">
        <v>91</v>
      </c>
      <c r="C91" s="85">
        <f>G65/C90</f>
        <v>3366.65</v>
      </c>
      <c r="D91" s="85">
        <f>G65/D90</f>
        <v>2885.7</v>
      </c>
      <c r="E91" s="106">
        <f>G65/E90</f>
        <v>2524.9875000000002</v>
      </c>
      <c r="F91" s="98"/>
      <c r="G91" s="71"/>
    </row>
    <row r="92" spans="1:7" ht="15.6" customHeight="1" x14ac:dyDescent="0.25">
      <c r="A92" s="73"/>
      <c r="B92" s="89" t="s">
        <v>60</v>
      </c>
      <c r="C92" s="72"/>
      <c r="D92" s="72"/>
      <c r="E92" s="72"/>
      <c r="F92" s="72"/>
      <c r="G92" s="72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ENCARNADO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2023-04-27T19:26:46Z</dcterms:modified>
</cp:coreProperties>
</file>