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epulvedah\Desktop\OneDrive - INDAP\ESCRITORIO\INDAP 2023\FICHAS TECNICAS\2023\FICHAS TECNICAS\"/>
    </mc:Choice>
  </mc:AlternateContent>
  <bookViews>
    <workbookView xWindow="0" yWindow="0" windowWidth="15360" windowHeight="8712"/>
  </bookViews>
  <sheets>
    <sheet name="PRADERA" sheetId="1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9" i="1" l="1"/>
  <c r="C76" i="1"/>
  <c r="C75" i="1"/>
  <c r="G50" i="1"/>
  <c r="F50" i="1"/>
  <c r="F48" i="1"/>
  <c r="G48" i="1" s="1"/>
  <c r="F47" i="1"/>
  <c r="G47" i="1" s="1"/>
  <c r="F46" i="1"/>
  <c r="G46" i="1" s="1"/>
  <c r="G45" i="1"/>
  <c r="F43" i="1"/>
  <c r="G43" i="1" s="1"/>
  <c r="F42" i="1"/>
  <c r="G42" i="1" s="1"/>
  <c r="G51" i="1" s="1"/>
  <c r="C78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G11" i="1"/>
  <c r="G61" i="1" s="1"/>
  <c r="G37" i="1" l="1"/>
  <c r="G58" i="1" l="1"/>
  <c r="G59" i="1" s="1"/>
  <c r="C77" i="1"/>
  <c r="C80" i="1" l="1"/>
  <c r="G60" i="1"/>
  <c r="C81" i="1"/>
  <c r="D75" i="1" l="1"/>
  <c r="D78" i="1"/>
  <c r="D79" i="1"/>
  <c r="D77" i="1"/>
  <c r="E86" i="1"/>
  <c r="D86" i="1"/>
  <c r="C86" i="1"/>
  <c r="G62" i="1"/>
  <c r="D80" i="1"/>
  <c r="D81" i="1" l="1"/>
</calcChain>
</file>

<file path=xl/sharedStrings.xml><?xml version="1.0" encoding="utf-8"?>
<sst xmlns="http://schemas.openxmlformats.org/spreadsheetml/2006/main" count="142" uniqueCount="99">
  <si>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</si>
  <si>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</si>
  <si>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</si>
  <si>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</si>
  <si>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</si>
  <si>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</si>
  <si>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</si>
  <si>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</si>
  <si>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</si>
  <si>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</si>
  <si>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</si>
  <si>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</si>
  <si>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</si>
  <si>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</si>
  <si>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</si>
  <si>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</si>
  <si>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</si>
  <si>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</si>
  <si>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</si>
  <si>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</si>
  <si>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</si>
  <si>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</si>
  <si>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</si>
  <si>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</si>
  <si>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</si>
  <si>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</si>
  <si>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</si>
  <si>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</si>
  <si>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</si>
  <si>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</si>
  <si>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</si>
  <si>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</si>
  <si>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</si>
  <si>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</si>
  <si>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</si>
  <si>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</si>
  <si>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</si>
  <si>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</si>
  <si>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</si>
  <si>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</si>
  <si>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</si>
  <si>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</si>
  <si>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</si>
  <si>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</si>
  <si>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</si>
  <si>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</si>
  <si>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</si>
  <si>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</si>
  <si>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</si>
  <si>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</si>
  <si>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</si>
  <si>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</si>
  <si>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</si>
  <si>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</si>
  <si>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</si>
  <si>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 xml:space="preserve"> </t>
  </si>
  <si>
    <t>kg</t>
  </si>
  <si>
    <t>PRECIO ESPERADO ($/KG)</t>
  </si>
  <si>
    <t>Kg</t>
  </si>
  <si>
    <t>Octubre</t>
  </si>
  <si>
    <t>PRADERA BIANUAL</t>
  </si>
  <si>
    <t>BALLICA-TREBOL</t>
  </si>
  <si>
    <t>INTERNO-FORRAJE</t>
  </si>
  <si>
    <t>SEQUÍA</t>
  </si>
  <si>
    <t>Aradura</t>
  </si>
  <si>
    <t>JM</t>
  </si>
  <si>
    <t>Otoño</t>
  </si>
  <si>
    <t>Rastraje</t>
  </si>
  <si>
    <t>Vibrocultivador</t>
  </si>
  <si>
    <t>Rodillo</t>
  </si>
  <si>
    <t>Siembra mecanizada</t>
  </si>
  <si>
    <t>Aplicación Fertilizantes</t>
  </si>
  <si>
    <t>Otoño-primavera</t>
  </si>
  <si>
    <t>Aplicación Herbicidas</t>
  </si>
  <si>
    <t>Mayo</t>
  </si>
  <si>
    <t>SEMILLA</t>
  </si>
  <si>
    <t>Agosto</t>
  </si>
  <si>
    <t>Trebol rosado</t>
  </si>
  <si>
    <t>FERTILIZANTES</t>
  </si>
  <si>
    <t>Nitromag</t>
  </si>
  <si>
    <t>Septiembre</t>
  </si>
  <si>
    <t>Superfosfato Triple</t>
  </si>
  <si>
    <t>Muriato de Potasio</t>
  </si>
  <si>
    <t>Carbonato de Calcio</t>
  </si>
  <si>
    <t>HERBICIDAS</t>
  </si>
  <si>
    <t>Preside+venceweed</t>
  </si>
  <si>
    <t>Lt</t>
  </si>
  <si>
    <t>$/há</t>
  </si>
  <si>
    <t>Costo unitario ($/kilo de carne) (*)</t>
  </si>
  <si>
    <t>ESCENARIOS COSTO UNITARIO  ($/kilo de carne)</t>
  </si>
  <si>
    <t>RENDIMIENTO (Kilos de  carne/há)</t>
  </si>
  <si>
    <t>COSTO TOTAL/há.</t>
  </si>
  <si>
    <t>Rendimiento  (kilos de carne/há)</t>
  </si>
  <si>
    <t>DIC</t>
  </si>
  <si>
    <t>Ñuble</t>
  </si>
  <si>
    <t xml:space="preserve">Yungay </t>
  </si>
  <si>
    <t>Pemuco</t>
  </si>
  <si>
    <t>NOV</t>
  </si>
  <si>
    <t>Ballica bianual (TAMMA)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</si>
</sst>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#,##0;[Red]#,##0"/>
    <numFmt numFmtId="167" formatCode="_-* #,##0_-;\-* #,##0_-;_-* &quot;-&quot;??_-;_-@_-"/>
    <numFmt numFmtId="168" formatCode="#,##0_ ;\-#,##0\ 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0" fontId="13" fillId="0" borderId="18"/>
    <xf numFmtId="43" fontId="14" fillId="0" borderId="0" applyFont="0" applyFill="0" applyBorder="0" applyAlignment="0" applyProtection="0"/>
  </cellStyleXfs>
  <cellXfs count="16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9" fillId="6" borderId="18" xfId="0" applyFont="1" applyFill="1" applyBorder="1" applyAlignment="1"/>
    <xf numFmtId="3" fontId="7" fillId="2" borderId="5" xfId="0" applyNumberFormat="1" applyFont="1" applyFill="1" applyBorder="1" applyAlignment="1">
      <alignment vertical="center"/>
    </xf>
    <xf numFmtId="165" fontId="7" fillId="2" borderId="5" xfId="0" applyNumberFormat="1" applyFont="1" applyFill="1" applyBorder="1" applyAlignment="1">
      <alignment vertical="center"/>
    </xf>
    <xf numFmtId="0" fontId="4" fillId="6" borderId="18" xfId="0" applyFont="1" applyFill="1" applyBorder="1" applyAlignment="1">
      <alignment vertical="center"/>
    </xf>
    <xf numFmtId="0" fontId="9" fillId="2" borderId="18" xfId="0" applyFont="1" applyFill="1" applyBorder="1" applyAlignment="1"/>
    <xf numFmtId="0" fontId="0" fillId="2" borderId="20" xfId="0" applyFont="1" applyFill="1" applyBorder="1" applyAlignment="1"/>
    <xf numFmtId="49" fontId="0" fillId="2" borderId="18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49" fontId="7" fillId="7" borderId="22" xfId="0" applyNumberFormat="1" applyFont="1" applyFill="1" applyBorder="1" applyAlignment="1">
      <alignment vertical="center"/>
    </xf>
    <xf numFmtId="49" fontId="7" fillId="2" borderId="24" xfId="0" applyNumberFormat="1" applyFont="1" applyFill="1" applyBorder="1" applyAlignment="1">
      <alignment vertical="center"/>
    </xf>
    <xf numFmtId="9" fontId="9" fillId="2" borderId="25" xfId="0" applyNumberFormat="1" applyFont="1" applyFill="1" applyBorder="1" applyAlignment="1"/>
    <xf numFmtId="49" fontId="7" fillId="7" borderId="26" xfId="0" applyNumberFormat="1" applyFont="1" applyFill="1" applyBorder="1" applyAlignment="1">
      <alignment vertical="center"/>
    </xf>
    <xf numFmtId="165" fontId="7" fillId="7" borderId="27" xfId="0" applyNumberFormat="1" applyFont="1" applyFill="1" applyBorder="1" applyAlignment="1">
      <alignment vertical="center"/>
    </xf>
    <xf numFmtId="9" fontId="7" fillId="7" borderId="28" xfId="0" applyNumberFormat="1" applyFont="1" applyFill="1" applyBorder="1" applyAlignment="1">
      <alignment vertical="center"/>
    </xf>
    <xf numFmtId="0" fontId="9" fillId="8" borderId="31" xfId="0" applyFont="1" applyFill="1" applyBorder="1" applyAlignment="1"/>
    <xf numFmtId="0" fontId="9" fillId="2" borderId="18" xfId="0" applyFont="1" applyFill="1" applyBorder="1" applyAlignment="1">
      <alignment vertical="center"/>
    </xf>
    <xf numFmtId="49" fontId="9" fillId="2" borderId="18" xfId="0" applyNumberFormat="1" applyFont="1" applyFill="1" applyBorder="1" applyAlignment="1">
      <alignment vertical="center"/>
    </xf>
    <xf numFmtId="49" fontId="7" fillId="2" borderId="32" xfId="0" applyNumberFormat="1" applyFont="1" applyFill="1" applyBorder="1" applyAlignment="1">
      <alignment vertical="center"/>
    </xf>
    <xf numFmtId="0" fontId="9" fillId="2" borderId="33" xfId="0" applyFont="1" applyFill="1" applyBorder="1" applyAlignment="1"/>
    <xf numFmtId="0" fontId="9" fillId="2" borderId="34" xfId="0" applyFont="1" applyFill="1" applyBorder="1" applyAlignment="1"/>
    <xf numFmtId="49" fontId="9" fillId="2" borderId="35" xfId="0" applyNumberFormat="1" applyFont="1" applyFill="1" applyBorder="1" applyAlignment="1">
      <alignment vertical="center"/>
    </xf>
    <xf numFmtId="0" fontId="9" fillId="2" borderId="36" xfId="0" applyFont="1" applyFill="1" applyBorder="1" applyAlignment="1"/>
    <xf numFmtId="49" fontId="9" fillId="2" borderId="37" xfId="0" applyNumberFormat="1" applyFont="1" applyFill="1" applyBorder="1" applyAlignment="1">
      <alignment vertical="center"/>
    </xf>
    <xf numFmtId="0" fontId="9" fillId="2" borderId="38" xfId="0" applyFont="1" applyFill="1" applyBorder="1" applyAlignment="1"/>
    <xf numFmtId="0" fontId="9" fillId="2" borderId="39" xfId="0" applyFont="1" applyFill="1" applyBorder="1" applyAlignment="1"/>
    <xf numFmtId="0" fontId="7" fillId="6" borderId="18" xfId="0" applyFont="1" applyFill="1" applyBorder="1" applyAlignment="1">
      <alignment vertical="center"/>
    </xf>
    <xf numFmtId="49" fontId="7" fillId="7" borderId="40" xfId="0" applyNumberFormat="1" applyFont="1" applyFill="1" applyBorder="1" applyAlignment="1">
      <alignment vertical="center"/>
    </xf>
    <xf numFmtId="165" fontId="7" fillId="7" borderId="28" xfId="0" applyNumberFormat="1" applyFont="1" applyFill="1" applyBorder="1" applyAlignment="1">
      <alignment vertical="center"/>
    </xf>
    <xf numFmtId="0" fontId="0" fillId="0" borderId="18" xfId="0" applyNumberFormat="1" applyFont="1" applyBorder="1" applyAlignment="1"/>
    <xf numFmtId="0" fontId="2" fillId="2" borderId="5" xfId="0" applyNumberFormat="1" applyFont="1" applyFill="1" applyBorder="1" applyAlignment="1">
      <alignment horizontal="center" wrapText="1"/>
    </xf>
    <xf numFmtId="49" fontId="2" fillId="2" borderId="42" xfId="0" applyNumberFormat="1" applyFont="1" applyFill="1" applyBorder="1" applyAlignment="1">
      <alignment horizontal="center"/>
    </xf>
    <xf numFmtId="3" fontId="2" fillId="2" borderId="42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164" fontId="1" fillId="2" borderId="18" xfId="0" applyNumberFormat="1" applyFont="1" applyFill="1" applyBorder="1" applyAlignment="1">
      <alignment horizontal="right" vertical="center"/>
    </xf>
    <xf numFmtId="164" fontId="11" fillId="2" borderId="18" xfId="0" applyNumberFormat="1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7" fillId="7" borderId="41" xfId="0" applyNumberFormat="1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horizontal="center" wrapText="1"/>
    </xf>
    <xf numFmtId="3" fontId="3" fillId="3" borderId="5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49" fontId="7" fillId="7" borderId="19" xfId="0" applyNumberFormat="1" applyFont="1" applyFill="1" applyBorder="1" applyAlignment="1">
      <alignment horizontal="center" vertical="center"/>
    </xf>
    <xf numFmtId="49" fontId="9" fillId="7" borderId="23" xfId="0" applyNumberFormat="1" applyFont="1" applyFill="1" applyBorder="1" applyAlignment="1">
      <alignment horizontal="center"/>
    </xf>
    <xf numFmtId="0" fontId="0" fillId="2" borderId="51" xfId="0" applyFont="1" applyFill="1" applyBorder="1" applyAlignment="1"/>
    <xf numFmtId="49" fontId="2" fillId="2" borderId="42" xfId="0" applyNumberFormat="1" applyFont="1" applyFill="1" applyBorder="1" applyAlignment="1">
      <alignment vertical="center" wrapText="1"/>
    </xf>
    <xf numFmtId="0" fontId="2" fillId="0" borderId="49" xfId="0" applyFont="1" applyBorder="1" applyAlignment="1">
      <alignment horizontal="right" vertical="center"/>
    </xf>
    <xf numFmtId="0" fontId="2" fillId="0" borderId="49" xfId="0" applyFont="1" applyBorder="1" applyAlignment="1">
      <alignment horizontal="center" vertical="center"/>
    </xf>
    <xf numFmtId="168" fontId="2" fillId="0" borderId="49" xfId="2" applyNumberFormat="1" applyFont="1" applyBorder="1" applyAlignment="1">
      <alignment vertical="center"/>
    </xf>
    <xf numFmtId="0" fontId="2" fillId="0" borderId="49" xfId="0" applyFont="1" applyFill="1" applyBorder="1" applyAlignment="1">
      <alignment vertical="center"/>
    </xf>
    <xf numFmtId="0" fontId="2" fillId="0" borderId="49" xfId="0" applyFont="1" applyBorder="1" applyAlignment="1">
      <alignment vertical="center"/>
    </xf>
    <xf numFmtId="49" fontId="16" fillId="3" borderId="42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0" fontId="2" fillId="2" borderId="52" xfId="0" applyFont="1" applyFill="1" applyBorder="1" applyAlignment="1">
      <alignment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0" fontId="2" fillId="2" borderId="10" xfId="0" applyFont="1" applyFill="1" applyBorder="1" applyAlignment="1">
      <alignment horizontal="right"/>
    </xf>
    <xf numFmtId="49" fontId="16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right" vertical="center"/>
    </xf>
    <xf numFmtId="49" fontId="16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>
      <alignment horizontal="right"/>
    </xf>
    <xf numFmtId="49" fontId="16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49" fontId="16" fillId="3" borderId="13" xfId="0" applyNumberFormat="1" applyFont="1" applyFill="1" applyBorder="1" applyAlignment="1">
      <alignment horizontal="center" vertical="center"/>
    </xf>
    <xf numFmtId="49" fontId="16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vertical="center"/>
    </xf>
    <xf numFmtId="3" fontId="2" fillId="2" borderId="13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3" fontId="2" fillId="2" borderId="16" xfId="0" applyNumberFormat="1" applyFont="1" applyFill="1" applyBorder="1" applyAlignment="1">
      <alignment horizontal="right"/>
    </xf>
    <xf numFmtId="49" fontId="16" fillId="3" borderId="11" xfId="0" applyNumberFormat="1" applyFont="1" applyFill="1" applyBorder="1" applyAlignment="1">
      <alignment horizontal="center" vertical="center"/>
    </xf>
    <xf numFmtId="49" fontId="16" fillId="3" borderId="11" xfId="0" applyNumberFormat="1" applyFont="1" applyFill="1" applyBorder="1" applyAlignment="1">
      <alignment horizontal="center" vertical="center" wrapText="1"/>
    </xf>
    <xf numFmtId="49" fontId="16" fillId="3" borderId="43" xfId="0" applyNumberFormat="1" applyFont="1" applyFill="1" applyBorder="1" applyAlignment="1">
      <alignment horizontal="center" vertical="center" wrapText="1"/>
    </xf>
    <xf numFmtId="49" fontId="16" fillId="3" borderId="43" xfId="0" applyNumberFormat="1" applyFont="1" applyFill="1" applyBorder="1" applyAlignment="1">
      <alignment horizontal="right" vertical="center" wrapText="1"/>
    </xf>
    <xf numFmtId="49" fontId="3" fillId="3" borderId="42" xfId="0" applyNumberFormat="1" applyFont="1" applyFill="1" applyBorder="1" applyAlignment="1">
      <alignment vertical="center"/>
    </xf>
    <xf numFmtId="0" fontId="3" fillId="3" borderId="42" xfId="0" applyFont="1" applyFill="1" applyBorder="1" applyAlignment="1">
      <alignment horizontal="center" vertical="center"/>
    </xf>
    <xf numFmtId="0" fontId="2" fillId="2" borderId="44" xfId="0" applyFont="1" applyFill="1" applyBorder="1" applyAlignment="1"/>
    <xf numFmtId="0" fontId="2" fillId="2" borderId="45" xfId="0" applyFont="1" applyFill="1" applyBorder="1" applyAlignment="1"/>
    <xf numFmtId="0" fontId="2" fillId="2" borderId="45" xfId="0" applyFont="1" applyFill="1" applyBorder="1" applyAlignment="1">
      <alignment horizontal="center"/>
    </xf>
    <xf numFmtId="3" fontId="2" fillId="2" borderId="45" xfId="0" applyNumberFormat="1" applyFont="1" applyFill="1" applyBorder="1" applyAlignment="1"/>
    <xf numFmtId="3" fontId="2" fillId="2" borderId="45" xfId="0" applyNumberFormat="1" applyFont="1" applyFill="1" applyBorder="1" applyAlignment="1">
      <alignment horizontal="right"/>
    </xf>
    <xf numFmtId="49" fontId="16" fillId="3" borderId="43" xfId="0" applyNumberFormat="1" applyFont="1" applyFill="1" applyBorder="1" applyAlignment="1">
      <alignment horizontal="center" vertical="center"/>
    </xf>
    <xf numFmtId="0" fontId="2" fillId="2" borderId="42" xfId="0" applyFont="1" applyFill="1" applyBorder="1" applyAlignment="1"/>
    <xf numFmtId="0" fontId="2" fillId="2" borderId="42" xfId="0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right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3" fontId="2" fillId="2" borderId="21" xfId="0" applyNumberFormat="1" applyFont="1" applyFill="1" applyBorder="1" applyAlignment="1">
      <alignment horizontal="right"/>
    </xf>
    <xf numFmtId="0" fontId="16" fillId="5" borderId="18" xfId="0" applyFont="1" applyFill="1" applyBorder="1" applyAlignment="1">
      <alignment vertical="center"/>
    </xf>
    <xf numFmtId="0" fontId="16" fillId="3" borderId="18" xfId="0" applyFont="1" applyFill="1" applyBorder="1" applyAlignment="1">
      <alignment vertical="center"/>
    </xf>
    <xf numFmtId="49" fontId="16" fillId="5" borderId="53" xfId="0" applyNumberFormat="1" applyFont="1" applyFill="1" applyBorder="1" applyAlignment="1">
      <alignment vertical="center"/>
    </xf>
    <xf numFmtId="0" fontId="16" fillId="5" borderId="54" xfId="0" applyFont="1" applyFill="1" applyBorder="1" applyAlignment="1">
      <alignment vertical="center"/>
    </xf>
    <xf numFmtId="164" fontId="16" fillId="5" borderId="55" xfId="0" applyNumberFormat="1" applyFont="1" applyFill="1" applyBorder="1" applyAlignment="1">
      <alignment vertical="center"/>
    </xf>
    <xf numFmtId="49" fontId="16" fillId="3" borderId="56" xfId="0" applyNumberFormat="1" applyFont="1" applyFill="1" applyBorder="1" applyAlignment="1">
      <alignment vertical="center"/>
    </xf>
    <xf numFmtId="164" fontId="16" fillId="3" borderId="57" xfId="0" applyNumberFormat="1" applyFont="1" applyFill="1" applyBorder="1" applyAlignment="1">
      <alignment vertical="center"/>
    </xf>
    <xf numFmtId="49" fontId="16" fillId="5" borderId="56" xfId="0" applyNumberFormat="1" applyFont="1" applyFill="1" applyBorder="1" applyAlignment="1">
      <alignment vertical="center"/>
    </xf>
    <xf numFmtId="164" fontId="16" fillId="5" borderId="57" xfId="0" applyNumberFormat="1" applyFont="1" applyFill="1" applyBorder="1" applyAlignment="1">
      <alignment vertical="center"/>
    </xf>
    <xf numFmtId="49" fontId="16" fillId="5" borderId="58" xfId="0" applyNumberFormat="1" applyFont="1" applyFill="1" applyBorder="1" applyAlignment="1">
      <alignment vertical="center"/>
    </xf>
    <xf numFmtId="0" fontId="16" fillId="5" borderId="59" xfId="0" applyFont="1" applyFill="1" applyBorder="1" applyAlignment="1">
      <alignment vertical="center"/>
    </xf>
    <xf numFmtId="164" fontId="16" fillId="5" borderId="60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>
      <alignment horizontal="right" wrapText="1"/>
    </xf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3" fillId="3" borderId="13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0" fontId="15" fillId="0" borderId="49" xfId="0" applyFont="1" applyBorder="1" applyAlignment="1">
      <alignment horizontal="right" vertical="center"/>
    </xf>
    <xf numFmtId="168" fontId="15" fillId="0" borderId="49" xfId="2" applyNumberFormat="1" applyFont="1" applyBorder="1" applyAlignment="1">
      <alignment horizontal="right" vertical="center"/>
    </xf>
    <xf numFmtId="3" fontId="2" fillId="0" borderId="49" xfId="0" applyNumberFormat="1" applyFont="1" applyBorder="1" applyAlignment="1">
      <alignment horizontal="right" vertical="center"/>
    </xf>
    <xf numFmtId="168" fontId="2" fillId="0" borderId="49" xfId="2" applyNumberFormat="1" applyFont="1" applyBorder="1" applyAlignment="1">
      <alignment horizontal="right" vertical="center"/>
    </xf>
    <xf numFmtId="0" fontId="3" fillId="3" borderId="42" xfId="0" applyFont="1" applyFill="1" applyBorder="1" applyAlignment="1">
      <alignment horizontal="right" vertical="center"/>
    </xf>
    <xf numFmtId="3" fontId="3" fillId="3" borderId="42" xfId="0" applyNumberFormat="1" applyFont="1" applyFill="1" applyBorder="1" applyAlignment="1">
      <alignment horizontal="right" vertical="center"/>
    </xf>
    <xf numFmtId="0" fontId="0" fillId="2" borderId="51" xfId="0" applyFont="1" applyFill="1" applyBorder="1" applyAlignment="1">
      <alignment horizontal="right"/>
    </xf>
    <xf numFmtId="0" fontId="2" fillId="2" borderId="52" xfId="0" applyFont="1" applyFill="1" applyBorder="1" applyAlignment="1">
      <alignment horizontal="right" wrapText="1"/>
    </xf>
    <xf numFmtId="166" fontId="2" fillId="0" borderId="42" xfId="2" applyNumberFormat="1" applyFont="1" applyFill="1" applyBorder="1" applyAlignment="1">
      <alignment horizontal="right" vertical="center"/>
    </xf>
    <xf numFmtId="14" fontId="2" fillId="0" borderId="42" xfId="0" applyNumberFormat="1" applyFont="1" applyBorder="1" applyAlignment="1">
      <alignment horizontal="right" vertical="center"/>
    </xf>
    <xf numFmtId="167" fontId="2" fillId="0" borderId="42" xfId="2" applyNumberFormat="1" applyFont="1" applyBorder="1" applyAlignment="1">
      <alignment horizontal="right" vertical="center"/>
    </xf>
    <xf numFmtId="0" fontId="2" fillId="0" borderId="42" xfId="0" applyFont="1" applyBorder="1" applyAlignment="1">
      <alignment horizontal="right" vertical="center"/>
    </xf>
    <xf numFmtId="0" fontId="18" fillId="0" borderId="49" xfId="0" applyFont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61" xfId="0" applyFont="1" applyFill="1" applyBorder="1" applyAlignment="1"/>
    <xf numFmtId="0" fontId="15" fillId="0" borderId="50" xfId="0" applyFont="1" applyFill="1" applyBorder="1" applyAlignment="1">
      <alignment horizontal="right" vertical="center"/>
    </xf>
    <xf numFmtId="0" fontId="2" fillId="0" borderId="50" xfId="0" applyFont="1" applyBorder="1" applyAlignment="1">
      <alignment horizontal="right" vertical="center"/>
    </xf>
    <xf numFmtId="14" fontId="2" fillId="0" borderId="50" xfId="0" applyNumberFormat="1" applyFont="1" applyBorder="1" applyAlignment="1">
      <alignment horizontal="right" vertical="center"/>
    </xf>
    <xf numFmtId="49" fontId="3" fillId="3" borderId="5" xfId="0" applyNumberFormat="1" applyFont="1" applyFill="1" applyBorder="1" applyAlignment="1">
      <alignment wrapText="1"/>
    </xf>
    <xf numFmtId="0" fontId="3" fillId="4" borderId="61" xfId="0" applyFont="1" applyFill="1" applyBorder="1" applyAlignment="1">
      <alignment wrapText="1"/>
    </xf>
    <xf numFmtId="49" fontId="2" fillId="2" borderId="5" xfId="0" applyNumberFormat="1" applyFont="1" applyFill="1" applyBorder="1" applyAlignment="1">
      <alignment wrapText="1"/>
    </xf>
    <xf numFmtId="0" fontId="2" fillId="2" borderId="61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61" xfId="0" applyFont="1" applyFill="1" applyBorder="1" applyAlignment="1"/>
    <xf numFmtId="49" fontId="17" fillId="3" borderId="5" xfId="0" applyNumberFormat="1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12" fillId="8" borderId="48" xfId="0" applyNumberFormat="1" applyFont="1" applyFill="1" applyBorder="1" applyAlignment="1">
      <alignment horizontal="center" vertical="center"/>
    </xf>
    <xf numFmtId="49" fontId="12" fillId="8" borderId="29" xfId="0" applyNumberFormat="1" applyFont="1" applyFill="1" applyBorder="1" applyAlignment="1">
      <alignment vertical="center"/>
    </xf>
    <xf numFmtId="0" fontId="7" fillId="8" borderId="30" xfId="0" applyFont="1" applyFill="1" applyBorder="1" applyAlignment="1">
      <alignment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19049</xdr:rowOff>
    </xdr:from>
    <xdr:to>
      <xdr:col>7</xdr:col>
      <xdr:colOff>47965</xdr:colOff>
      <xdr:row>6</xdr:row>
      <xdr:rowOff>104774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209549"/>
          <a:ext cx="7280616" cy="12287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OD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 Insumos"/>
      <sheetName val="AJÍ"/>
      <sheetName val="ALFALFA"/>
      <sheetName val="AVENA GRANO"/>
      <sheetName val="AVENA SUPLEM."/>
      <sheetName val="BALLICA"/>
      <sheetName val="BOVINO"/>
      <sheetName val="BRASSICAS"/>
      <sheetName val="CEBADA"/>
      <sheetName val="PORCINO"/>
      <sheetName val="FRAMBUESA"/>
      <sheetName val="FRUTILLA"/>
      <sheetName val="GALLINA PONEDORA"/>
      <sheetName val="LECHUGA"/>
      <sheetName val="LUPINO"/>
      <sheetName val="MAIZ GRANO"/>
      <sheetName val="MIEL"/>
      <sheetName val="OVINO"/>
      <sheetName val="PAPA GUARDA"/>
      <sheetName val="PRADERA"/>
      <sheetName val="TRIGO ALTERNATIVO"/>
    </sheetNames>
    <sheetDataSet>
      <sheetData sheetId="0">
        <row r="13">
          <cell r="T13">
            <v>300000</v>
          </cell>
        </row>
        <row r="15">
          <cell r="T15">
            <v>2500</v>
          </cell>
        </row>
        <row r="16">
          <cell r="T16">
            <v>5600</v>
          </cell>
        </row>
        <row r="21">
          <cell r="T21">
            <v>1880</v>
          </cell>
        </row>
        <row r="23">
          <cell r="T23">
            <v>1400</v>
          </cell>
        </row>
        <row r="24">
          <cell r="T24">
            <v>96</v>
          </cell>
        </row>
        <row r="57">
          <cell r="T57">
            <v>58000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zoomScale="120" zoomScaleNormal="120" workbookViewId="0"/>
  </sheetViews>
  <sheetFormatPr baseColWidth="10" defaultColWidth="10.88671875" defaultRowHeight="11.25" customHeight="1" x14ac:dyDescent="0.3"/>
  <cols>
    <col min="1" max="1" width="2.88671875" style="1" customWidth="1"/>
    <col min="2" max="2" width="26.6640625" style="1" customWidth="1"/>
    <col min="3" max="3" width="17" style="1" customWidth="1"/>
    <col min="4" max="4" width="14.88671875" style="1" customWidth="1"/>
    <col min="5" max="5" width="14.44140625" style="1" customWidth="1"/>
    <col min="6" max="6" width="18.6640625" style="1" customWidth="1"/>
    <col min="7" max="7" width="17.109375" style="50" customWidth="1"/>
    <col min="8" max="255" width="10.88671875" style="1" customWidth="1"/>
  </cols>
  <sheetData>
    <row r="1" spans="1:7" ht="15" customHeight="1" x14ac:dyDescent="0.3">
      <c r="A1" s="2"/>
      <c r="B1" s="2"/>
      <c r="C1" s="2"/>
      <c r="D1" s="2"/>
      <c r="E1" s="2"/>
      <c r="F1" s="2"/>
      <c r="G1" s="46"/>
    </row>
    <row r="2" spans="1:7" ht="15" customHeight="1" x14ac:dyDescent="0.3">
      <c r="A2" s="2"/>
      <c r="B2" s="2"/>
      <c r="C2" s="2"/>
      <c r="D2" s="2"/>
      <c r="E2" s="2"/>
      <c r="F2" s="2"/>
      <c r="G2" s="46"/>
    </row>
    <row r="3" spans="1:7" ht="15" customHeight="1" x14ac:dyDescent="0.3">
      <c r="A3" s="2"/>
      <c r="B3" s="2"/>
      <c r="C3" s="2"/>
      <c r="D3" s="2"/>
      <c r="E3" s="2"/>
      <c r="F3" s="2"/>
      <c r="G3" s="46"/>
    </row>
    <row r="4" spans="1:7" ht="15" customHeight="1" x14ac:dyDescent="0.3">
      <c r="A4" s="2"/>
      <c r="B4" s="2"/>
      <c r="C4" s="2"/>
      <c r="D4" s="2"/>
      <c r="E4" s="2"/>
      <c r="F4" s="2"/>
      <c r="G4" s="46"/>
    </row>
    <row r="5" spans="1:7" ht="15" customHeight="1" x14ac:dyDescent="0.3">
      <c r="A5" s="2"/>
      <c r="B5" s="2"/>
      <c r="C5" s="2"/>
      <c r="D5" s="2"/>
      <c r="E5" s="2"/>
      <c r="F5" s="2"/>
      <c r="G5" s="46"/>
    </row>
    <row r="6" spans="1:7" ht="15" customHeight="1" x14ac:dyDescent="0.3">
      <c r="A6" s="2"/>
      <c r="B6" s="2"/>
      <c r="C6" s="2"/>
      <c r="D6" s="2"/>
      <c r="E6" s="2"/>
      <c r="F6" s="2"/>
      <c r="G6" s="46"/>
    </row>
    <row r="7" spans="1:7" ht="15" customHeight="1" x14ac:dyDescent="0.3">
      <c r="A7" s="2"/>
      <c r="B7" s="58"/>
      <c r="C7" s="3"/>
      <c r="D7" s="2"/>
      <c r="E7" s="3"/>
      <c r="F7" s="3"/>
      <c r="G7" s="143"/>
    </row>
    <row r="8" spans="1:7" ht="12" customHeight="1" x14ac:dyDescent="0.3">
      <c r="A8" s="17"/>
      <c r="B8" s="65" t="s">
        <v>0</v>
      </c>
      <c r="C8" s="153" t="s">
        <v>60</v>
      </c>
      <c r="D8" s="66"/>
      <c r="E8" s="156" t="s">
        <v>90</v>
      </c>
      <c r="F8" s="157"/>
      <c r="G8" s="145">
        <v>1200</v>
      </c>
    </row>
    <row r="9" spans="1:7" ht="14.4" x14ac:dyDescent="0.3">
      <c r="A9" s="17"/>
      <c r="B9" s="59" t="s">
        <v>1</v>
      </c>
      <c r="C9" s="154" t="s">
        <v>61</v>
      </c>
      <c r="D9" s="66"/>
      <c r="E9" s="158" t="s">
        <v>2</v>
      </c>
      <c r="F9" s="159"/>
      <c r="G9" s="146" t="s">
        <v>93</v>
      </c>
    </row>
    <row r="10" spans="1:7" ht="14.4" x14ac:dyDescent="0.3">
      <c r="A10" s="17"/>
      <c r="B10" s="59" t="s">
        <v>3</v>
      </c>
      <c r="C10" s="154" t="s">
        <v>54</v>
      </c>
      <c r="D10" s="66"/>
      <c r="E10" s="158" t="s">
        <v>57</v>
      </c>
      <c r="F10" s="159"/>
      <c r="G10" s="147">
        <v>1600</v>
      </c>
    </row>
    <row r="11" spans="1:7" ht="11.25" customHeight="1" x14ac:dyDescent="0.3">
      <c r="A11" s="17"/>
      <c r="B11" s="59" t="s">
        <v>4</v>
      </c>
      <c r="C11" s="154" t="s">
        <v>94</v>
      </c>
      <c r="D11" s="66"/>
      <c r="E11" s="151" t="s">
        <v>5</v>
      </c>
      <c r="F11" s="152"/>
      <c r="G11" s="147">
        <f>G8*G10</f>
        <v>1920000</v>
      </c>
    </row>
    <row r="12" spans="1:7" ht="11.25" customHeight="1" x14ac:dyDescent="0.3">
      <c r="A12" s="17"/>
      <c r="B12" s="59" t="s">
        <v>6</v>
      </c>
      <c r="C12" s="153" t="s">
        <v>95</v>
      </c>
      <c r="D12" s="66"/>
      <c r="E12" s="158" t="s">
        <v>7</v>
      </c>
      <c r="F12" s="159"/>
      <c r="G12" s="148" t="s">
        <v>62</v>
      </c>
    </row>
    <row r="13" spans="1:7" ht="13.5" customHeight="1" x14ac:dyDescent="0.3">
      <c r="A13" s="17"/>
      <c r="B13" s="59" t="s">
        <v>8</v>
      </c>
      <c r="C13" s="154" t="s">
        <v>96</v>
      </c>
      <c r="D13" s="66"/>
      <c r="E13" s="158" t="s">
        <v>9</v>
      </c>
      <c r="F13" s="159"/>
      <c r="G13" s="146" t="s">
        <v>97</v>
      </c>
    </row>
    <row r="14" spans="1:7" ht="14.4" x14ac:dyDescent="0.3">
      <c r="A14" s="17"/>
      <c r="B14" s="59" t="s">
        <v>10</v>
      </c>
      <c r="C14" s="155">
        <v>44986</v>
      </c>
      <c r="D14" s="66"/>
      <c r="E14" s="160" t="s">
        <v>11</v>
      </c>
      <c r="F14" s="161"/>
      <c r="G14" s="148" t="s">
        <v>63</v>
      </c>
    </row>
    <row r="15" spans="1:7" ht="12" customHeight="1" x14ac:dyDescent="0.3">
      <c r="A15" s="2"/>
      <c r="B15" s="67"/>
      <c r="C15" s="68"/>
      <c r="D15" s="69"/>
      <c r="E15" s="70"/>
      <c r="F15" s="70"/>
      <c r="G15" s="144"/>
    </row>
    <row r="16" spans="1:7" ht="12" customHeight="1" x14ac:dyDescent="0.3">
      <c r="A16" s="5"/>
      <c r="B16" s="162" t="s">
        <v>12</v>
      </c>
      <c r="C16" s="163"/>
      <c r="D16" s="163"/>
      <c r="E16" s="163"/>
      <c r="F16" s="163"/>
      <c r="G16" s="163"/>
    </row>
    <row r="17" spans="1:7" ht="12" customHeight="1" x14ac:dyDescent="0.3">
      <c r="A17" s="2"/>
      <c r="B17" s="71"/>
      <c r="C17" s="72"/>
      <c r="D17" s="72"/>
      <c r="E17" s="72"/>
      <c r="F17" s="73"/>
      <c r="G17" s="74"/>
    </row>
    <row r="18" spans="1:7" ht="12" customHeight="1" x14ac:dyDescent="0.3">
      <c r="A18" s="4"/>
      <c r="B18" s="75" t="s">
        <v>13</v>
      </c>
      <c r="C18" s="76"/>
      <c r="D18" s="77"/>
      <c r="E18" s="77"/>
      <c r="F18" s="77"/>
      <c r="G18" s="78"/>
    </row>
    <row r="19" spans="1:7" ht="24" customHeight="1" x14ac:dyDescent="0.3">
      <c r="A19" s="5"/>
      <c r="B19" s="79" t="s">
        <v>14</v>
      </c>
      <c r="C19" s="79" t="s">
        <v>15</v>
      </c>
      <c r="D19" s="79" t="s">
        <v>16</v>
      </c>
      <c r="E19" s="79" t="s">
        <v>17</v>
      </c>
      <c r="F19" s="79" t="s">
        <v>18</v>
      </c>
      <c r="G19" s="79" t="s">
        <v>19</v>
      </c>
    </row>
    <row r="20" spans="1:7" ht="18" customHeight="1" x14ac:dyDescent="0.3">
      <c r="A20" s="5"/>
      <c r="B20" s="6"/>
      <c r="C20" s="6"/>
      <c r="D20" s="43"/>
      <c r="E20" s="6"/>
      <c r="F20" s="53"/>
      <c r="G20" s="53"/>
    </row>
    <row r="21" spans="1:7" ht="12.75" customHeight="1" x14ac:dyDescent="0.3">
      <c r="A21" s="5"/>
      <c r="B21" s="7" t="s">
        <v>20</v>
      </c>
      <c r="C21" s="8"/>
      <c r="D21" s="8"/>
      <c r="E21" s="8"/>
      <c r="F21" s="9"/>
      <c r="G21" s="54"/>
    </row>
    <row r="22" spans="1:7" ht="12" customHeight="1" x14ac:dyDescent="0.3">
      <c r="A22" s="2"/>
      <c r="B22" s="71"/>
      <c r="C22" s="73"/>
      <c r="D22" s="73"/>
      <c r="E22" s="73"/>
      <c r="F22" s="80"/>
      <c r="G22" s="81"/>
    </row>
    <row r="23" spans="1:7" ht="12" customHeight="1" x14ac:dyDescent="0.3">
      <c r="A23" s="4"/>
      <c r="B23" s="82" t="s">
        <v>21</v>
      </c>
      <c r="C23" s="83"/>
      <c r="D23" s="84"/>
      <c r="E23" s="84"/>
      <c r="F23" s="85"/>
      <c r="G23" s="86"/>
    </row>
    <row r="24" spans="1:7" ht="24" customHeight="1" x14ac:dyDescent="0.3">
      <c r="A24" s="4"/>
      <c r="B24" s="87" t="s">
        <v>14</v>
      </c>
      <c r="C24" s="88" t="s">
        <v>15</v>
      </c>
      <c r="D24" s="88" t="s">
        <v>16</v>
      </c>
      <c r="E24" s="87" t="s">
        <v>55</v>
      </c>
      <c r="F24" s="88" t="s">
        <v>18</v>
      </c>
      <c r="G24" s="87" t="s">
        <v>19</v>
      </c>
    </row>
    <row r="25" spans="1:7" ht="12" customHeight="1" x14ac:dyDescent="0.3">
      <c r="A25" s="4"/>
      <c r="B25" s="89"/>
      <c r="C25" s="90" t="s">
        <v>55</v>
      </c>
      <c r="D25" s="90" t="s">
        <v>55</v>
      </c>
      <c r="E25" s="90" t="s">
        <v>55</v>
      </c>
      <c r="F25" s="91" t="s">
        <v>55</v>
      </c>
      <c r="G25" s="92"/>
    </row>
    <row r="26" spans="1:7" ht="12" customHeight="1" x14ac:dyDescent="0.3">
      <c r="A26" s="4"/>
      <c r="B26" s="10" t="s">
        <v>22</v>
      </c>
      <c r="C26" s="11"/>
      <c r="D26" s="11"/>
      <c r="E26" s="11"/>
      <c r="F26" s="93"/>
      <c r="G26" s="55"/>
    </row>
    <row r="27" spans="1:7" ht="12" customHeight="1" x14ac:dyDescent="0.3">
      <c r="A27" s="2"/>
      <c r="B27" s="94"/>
      <c r="C27" s="95"/>
      <c r="D27" s="95"/>
      <c r="E27" s="95"/>
      <c r="F27" s="96"/>
      <c r="G27" s="97"/>
    </row>
    <row r="28" spans="1:7" ht="12" customHeight="1" x14ac:dyDescent="0.3">
      <c r="A28" s="4"/>
      <c r="B28" s="82" t="s">
        <v>23</v>
      </c>
      <c r="C28" s="83"/>
      <c r="D28" s="84"/>
      <c r="E28" s="84"/>
      <c r="F28" s="85"/>
      <c r="G28" s="86"/>
    </row>
    <row r="29" spans="1:7" ht="24" customHeight="1" x14ac:dyDescent="0.3">
      <c r="A29" s="4"/>
      <c r="B29" s="98" t="s">
        <v>14</v>
      </c>
      <c r="C29" s="98" t="s">
        <v>15</v>
      </c>
      <c r="D29" s="98" t="s">
        <v>16</v>
      </c>
      <c r="E29" s="98" t="s">
        <v>17</v>
      </c>
      <c r="F29" s="99" t="s">
        <v>18</v>
      </c>
      <c r="G29" s="98" t="s">
        <v>19</v>
      </c>
    </row>
    <row r="30" spans="1:7" ht="12.75" customHeight="1" x14ac:dyDescent="0.3">
      <c r="A30" s="5"/>
      <c r="B30" s="150" t="s">
        <v>64</v>
      </c>
      <c r="C30" s="6" t="s">
        <v>65</v>
      </c>
      <c r="D30" s="132">
        <v>0.17499999999999999</v>
      </c>
      <c r="E30" s="133" t="s">
        <v>66</v>
      </c>
      <c r="F30" s="134">
        <f>+'[1]Valores Insumos'!$T$13</f>
        <v>300000</v>
      </c>
      <c r="G30" s="134">
        <f>D30*F30</f>
        <v>52500</v>
      </c>
    </row>
    <row r="31" spans="1:7" ht="12.75" customHeight="1" x14ac:dyDescent="0.3">
      <c r="A31" s="17"/>
      <c r="B31" s="150" t="s">
        <v>67</v>
      </c>
      <c r="C31" s="6" t="s">
        <v>65</v>
      </c>
      <c r="D31" s="132">
        <v>0.125</v>
      </c>
      <c r="E31" s="133" t="s">
        <v>66</v>
      </c>
      <c r="F31" s="134">
        <f>+'[1]Valores Insumos'!$T$13</f>
        <v>300000</v>
      </c>
      <c r="G31" s="134">
        <f t="shared" ref="G31:G36" si="0">D31*F31</f>
        <v>37500</v>
      </c>
    </row>
    <row r="32" spans="1:7" ht="12.75" customHeight="1" x14ac:dyDescent="0.3">
      <c r="A32" s="17"/>
      <c r="B32" s="150" t="s">
        <v>68</v>
      </c>
      <c r="C32" s="6" t="s">
        <v>65</v>
      </c>
      <c r="D32" s="132">
        <v>0.125</v>
      </c>
      <c r="E32" s="133" t="s">
        <v>66</v>
      </c>
      <c r="F32" s="134">
        <f>+'[1]Valores Insumos'!$T$13</f>
        <v>300000</v>
      </c>
      <c r="G32" s="134">
        <f t="shared" si="0"/>
        <v>37500</v>
      </c>
    </row>
    <row r="33" spans="1:11" ht="12.75" customHeight="1" x14ac:dyDescent="0.3">
      <c r="A33" s="17"/>
      <c r="B33" s="150" t="s">
        <v>69</v>
      </c>
      <c r="C33" s="6" t="s">
        <v>65</v>
      </c>
      <c r="D33" s="132">
        <v>0.125</v>
      </c>
      <c r="E33" s="133" t="s">
        <v>66</v>
      </c>
      <c r="F33" s="134">
        <f>+'[1]Valores Insumos'!$T$13</f>
        <v>300000</v>
      </c>
      <c r="G33" s="134">
        <f t="shared" si="0"/>
        <v>37500</v>
      </c>
    </row>
    <row r="34" spans="1:11" ht="12.75" customHeight="1" x14ac:dyDescent="0.3">
      <c r="A34" s="17"/>
      <c r="B34" s="150" t="s">
        <v>70</v>
      </c>
      <c r="C34" s="6" t="s">
        <v>65</v>
      </c>
      <c r="D34" s="132">
        <v>0.125</v>
      </c>
      <c r="E34" s="133" t="s">
        <v>66</v>
      </c>
      <c r="F34" s="134">
        <f>+'[1]Valores Insumos'!$T$13</f>
        <v>300000</v>
      </c>
      <c r="G34" s="134">
        <f t="shared" si="0"/>
        <v>37500</v>
      </c>
    </row>
    <row r="35" spans="1:11" ht="12.75" customHeight="1" x14ac:dyDescent="0.3">
      <c r="A35" s="17"/>
      <c r="B35" s="150" t="s">
        <v>71</v>
      </c>
      <c r="C35" s="6" t="s">
        <v>65</v>
      </c>
      <c r="D35" s="132">
        <v>0.125</v>
      </c>
      <c r="E35" s="133" t="s">
        <v>72</v>
      </c>
      <c r="F35" s="134">
        <f>+'[1]Valores Insumos'!$T$13</f>
        <v>300000</v>
      </c>
      <c r="G35" s="134">
        <f t="shared" si="0"/>
        <v>37500</v>
      </c>
    </row>
    <row r="36" spans="1:11" ht="12.75" customHeight="1" x14ac:dyDescent="0.3">
      <c r="A36" s="17"/>
      <c r="B36" s="150" t="s">
        <v>73</v>
      </c>
      <c r="C36" s="6" t="s">
        <v>65</v>
      </c>
      <c r="D36" s="132">
        <v>0.125</v>
      </c>
      <c r="E36" s="133" t="s">
        <v>74</v>
      </c>
      <c r="F36" s="134">
        <f>+'[1]Valores Insumos'!$T$13</f>
        <v>300000</v>
      </c>
      <c r="G36" s="134">
        <f t="shared" si="0"/>
        <v>37500</v>
      </c>
    </row>
    <row r="37" spans="1:11" ht="12.75" customHeight="1" x14ac:dyDescent="0.3">
      <c r="A37" s="4"/>
      <c r="B37" s="10" t="s">
        <v>24</v>
      </c>
      <c r="C37" s="11"/>
      <c r="D37" s="135"/>
      <c r="E37" s="135"/>
      <c r="F37" s="135"/>
      <c r="G37" s="136">
        <f>SUM(G30:G36)</f>
        <v>277500</v>
      </c>
    </row>
    <row r="38" spans="1:11" ht="12" customHeight="1" x14ac:dyDescent="0.3">
      <c r="A38" s="2"/>
      <c r="B38" s="94"/>
      <c r="C38" s="95"/>
      <c r="D38" s="95"/>
      <c r="E38" s="95"/>
      <c r="F38" s="96"/>
      <c r="G38" s="97"/>
    </row>
    <row r="39" spans="1:11" ht="12" customHeight="1" x14ac:dyDescent="0.3">
      <c r="A39" s="4"/>
      <c r="B39" s="82" t="s">
        <v>25</v>
      </c>
      <c r="C39" s="83"/>
      <c r="D39" s="84"/>
      <c r="E39" s="84"/>
      <c r="F39" s="85"/>
      <c r="G39" s="86"/>
    </row>
    <row r="40" spans="1:11" ht="24" customHeight="1" x14ac:dyDescent="0.3">
      <c r="A40" s="4"/>
      <c r="B40" s="100" t="s">
        <v>26</v>
      </c>
      <c r="C40" s="100" t="s">
        <v>27</v>
      </c>
      <c r="D40" s="100" t="s">
        <v>28</v>
      </c>
      <c r="E40" s="100" t="s">
        <v>17</v>
      </c>
      <c r="F40" s="100" t="s">
        <v>18</v>
      </c>
      <c r="G40" s="101" t="s">
        <v>19</v>
      </c>
      <c r="K40" s="42"/>
    </row>
    <row r="41" spans="1:11" ht="12.75" customHeight="1" x14ac:dyDescent="0.3">
      <c r="A41" s="17"/>
      <c r="B41" s="149" t="s">
        <v>75</v>
      </c>
      <c r="C41" s="61"/>
      <c r="D41" s="61"/>
      <c r="E41" s="61"/>
      <c r="F41" s="62"/>
      <c r="G41" s="62"/>
      <c r="K41" s="42"/>
    </row>
    <row r="42" spans="1:11" ht="12.75" customHeight="1" x14ac:dyDescent="0.3">
      <c r="A42" s="17"/>
      <c r="B42" s="63" t="s">
        <v>98</v>
      </c>
      <c r="C42" s="61" t="s">
        <v>56</v>
      </c>
      <c r="D42" s="137">
        <v>20</v>
      </c>
      <c r="E42" s="137" t="s">
        <v>76</v>
      </c>
      <c r="F42" s="138">
        <f>+'[1]Valores Insumos'!T15+[1]PRADERA!S15</f>
        <v>2500</v>
      </c>
      <c r="G42" s="138">
        <f>D42*F42*1.19</f>
        <v>59500</v>
      </c>
    </row>
    <row r="43" spans="1:11" ht="12.75" customHeight="1" x14ac:dyDescent="0.3">
      <c r="A43" s="17"/>
      <c r="B43" s="64" t="s">
        <v>77</v>
      </c>
      <c r="C43" s="61" t="s">
        <v>56</v>
      </c>
      <c r="D43" s="137">
        <v>8</v>
      </c>
      <c r="E43" s="137" t="s">
        <v>76</v>
      </c>
      <c r="F43" s="138">
        <f>+'[1]Valores Insumos'!T16</f>
        <v>5600</v>
      </c>
      <c r="G43" s="138">
        <f t="shared" ref="G43:G50" si="1">D43*F43*1.19</f>
        <v>53312</v>
      </c>
    </row>
    <row r="44" spans="1:11" ht="12.75" customHeight="1" x14ac:dyDescent="0.3">
      <c r="A44" s="17"/>
      <c r="B44" s="149" t="s">
        <v>78</v>
      </c>
      <c r="C44" s="61"/>
      <c r="D44" s="137"/>
      <c r="E44" s="137"/>
      <c r="F44" s="138"/>
      <c r="G44" s="138"/>
    </row>
    <row r="45" spans="1:11" ht="12.75" customHeight="1" x14ac:dyDescent="0.3">
      <c r="A45" s="17"/>
      <c r="B45" s="64" t="s">
        <v>79</v>
      </c>
      <c r="C45" s="61" t="s">
        <v>58</v>
      </c>
      <c r="D45" s="137">
        <v>350</v>
      </c>
      <c r="E45" s="137" t="s">
        <v>80</v>
      </c>
      <c r="F45" s="138">
        <v>466</v>
      </c>
      <c r="G45" s="138">
        <f t="shared" si="1"/>
        <v>194089</v>
      </c>
    </row>
    <row r="46" spans="1:11" ht="12.75" customHeight="1" x14ac:dyDescent="0.3">
      <c r="A46" s="17"/>
      <c r="B46" s="64" t="s">
        <v>81</v>
      </c>
      <c r="C46" s="61" t="s">
        <v>58</v>
      </c>
      <c r="D46" s="137">
        <v>300</v>
      </c>
      <c r="E46" s="137" t="s">
        <v>80</v>
      </c>
      <c r="F46" s="138">
        <f>+'[1]Valores Insumos'!T23</f>
        <v>1400</v>
      </c>
      <c r="G46" s="138">
        <f t="shared" si="1"/>
        <v>499800</v>
      </c>
    </row>
    <row r="47" spans="1:11" ht="12.75" customHeight="1" x14ac:dyDescent="0.3">
      <c r="A47" s="17"/>
      <c r="B47" s="64" t="s">
        <v>82</v>
      </c>
      <c r="C47" s="61" t="s">
        <v>58</v>
      </c>
      <c r="D47" s="137">
        <v>150</v>
      </c>
      <c r="E47" s="137" t="s">
        <v>80</v>
      </c>
      <c r="F47" s="138">
        <f>+'[1]Valores Insumos'!T21</f>
        <v>1880</v>
      </c>
      <c r="G47" s="138">
        <f t="shared" si="1"/>
        <v>335580</v>
      </c>
    </row>
    <row r="48" spans="1:11" ht="12.75" customHeight="1" x14ac:dyDescent="0.3">
      <c r="A48" s="17"/>
      <c r="B48" s="64" t="s">
        <v>83</v>
      </c>
      <c r="C48" s="61" t="s">
        <v>56</v>
      </c>
      <c r="D48" s="137">
        <v>1000</v>
      </c>
      <c r="E48" s="137" t="s">
        <v>76</v>
      </c>
      <c r="F48" s="138">
        <f>+'[1]Valores Insumos'!T24</f>
        <v>96</v>
      </c>
      <c r="G48" s="138">
        <f t="shared" si="1"/>
        <v>114240</v>
      </c>
    </row>
    <row r="49" spans="1:9" ht="12.75" customHeight="1" x14ac:dyDescent="0.3">
      <c r="A49" s="17"/>
      <c r="B49" s="149" t="s">
        <v>84</v>
      </c>
      <c r="C49" s="61"/>
      <c r="D49" s="137"/>
      <c r="E49" s="137"/>
      <c r="F49" s="138"/>
      <c r="G49" s="138"/>
    </row>
    <row r="50" spans="1:9" ht="12.75" customHeight="1" x14ac:dyDescent="0.3">
      <c r="A50" s="17"/>
      <c r="B50" s="64" t="s">
        <v>85</v>
      </c>
      <c r="C50" s="61" t="s">
        <v>86</v>
      </c>
      <c r="D50" s="60">
        <v>1</v>
      </c>
      <c r="E50" s="60" t="s">
        <v>59</v>
      </c>
      <c r="F50" s="139">
        <f>+'[1]Valores Insumos'!T57</f>
        <v>58000</v>
      </c>
      <c r="G50" s="140">
        <f t="shared" si="1"/>
        <v>69020</v>
      </c>
    </row>
    <row r="51" spans="1:9" ht="13.5" customHeight="1" x14ac:dyDescent="0.3">
      <c r="A51" s="17"/>
      <c r="B51" s="102" t="s">
        <v>29</v>
      </c>
      <c r="C51" s="103"/>
      <c r="D51" s="141"/>
      <c r="E51" s="141"/>
      <c r="F51" s="141"/>
      <c r="G51" s="142">
        <f>SUM(G42:G50)</f>
        <v>1325541</v>
      </c>
    </row>
    <row r="52" spans="1:9" ht="12" customHeight="1" x14ac:dyDescent="0.3">
      <c r="A52" s="2"/>
      <c r="B52" s="104"/>
      <c r="C52" s="105"/>
      <c r="D52" s="105"/>
      <c r="E52" s="106"/>
      <c r="F52" s="107"/>
      <c r="G52" s="108"/>
    </row>
    <row r="53" spans="1:9" ht="12" customHeight="1" x14ac:dyDescent="0.3">
      <c r="A53" s="4"/>
      <c r="B53" s="82" t="s">
        <v>30</v>
      </c>
      <c r="C53" s="83"/>
      <c r="D53" s="84"/>
      <c r="E53" s="84"/>
      <c r="F53" s="85"/>
      <c r="G53" s="86"/>
    </row>
    <row r="54" spans="1:9" ht="24" customHeight="1" x14ac:dyDescent="0.3">
      <c r="A54" s="4"/>
      <c r="B54" s="109" t="s">
        <v>31</v>
      </c>
      <c r="C54" s="100" t="s">
        <v>27</v>
      </c>
      <c r="D54" s="100" t="s">
        <v>28</v>
      </c>
      <c r="E54" s="109" t="s">
        <v>17</v>
      </c>
      <c r="F54" s="100" t="s">
        <v>18</v>
      </c>
      <c r="G54" s="109" t="s">
        <v>19</v>
      </c>
    </row>
    <row r="55" spans="1:9" ht="10.5" customHeight="1" x14ac:dyDescent="0.3">
      <c r="A55" s="17"/>
      <c r="B55" s="110"/>
      <c r="C55" s="111"/>
      <c r="D55" s="111"/>
      <c r="E55" s="44"/>
      <c r="F55" s="45"/>
      <c r="G55" s="45"/>
    </row>
    <row r="56" spans="1:9" ht="13.5" customHeight="1" x14ac:dyDescent="0.3">
      <c r="A56" s="4"/>
      <c r="B56" s="112" t="s">
        <v>32</v>
      </c>
      <c r="C56" s="113"/>
      <c r="D56" s="113"/>
      <c r="E56" s="114"/>
      <c r="F56" s="115"/>
      <c r="G56" s="116"/>
      <c r="I56" s="51"/>
    </row>
    <row r="57" spans="1:9" ht="12" customHeight="1" x14ac:dyDescent="0.3">
      <c r="A57" s="2"/>
      <c r="B57" s="117"/>
      <c r="C57" s="117"/>
      <c r="D57" s="117"/>
      <c r="E57" s="117"/>
      <c r="F57" s="118"/>
      <c r="G57" s="119"/>
    </row>
    <row r="58" spans="1:9" ht="12" customHeight="1" x14ac:dyDescent="0.3">
      <c r="A58" s="17"/>
      <c r="B58" s="122" t="s">
        <v>33</v>
      </c>
      <c r="C58" s="123"/>
      <c r="D58" s="123"/>
      <c r="E58" s="123"/>
      <c r="F58" s="123"/>
      <c r="G58" s="124">
        <f>G21+G26+G37+G51+G55</f>
        <v>1603041</v>
      </c>
    </row>
    <row r="59" spans="1:9" ht="12" customHeight="1" x14ac:dyDescent="0.3">
      <c r="A59" s="17"/>
      <c r="B59" s="125" t="s">
        <v>34</v>
      </c>
      <c r="C59" s="121"/>
      <c r="D59" s="121"/>
      <c r="E59" s="121"/>
      <c r="F59" s="121"/>
      <c r="G59" s="126">
        <f>G58*0.05</f>
        <v>80152.05</v>
      </c>
    </row>
    <row r="60" spans="1:9" ht="12" customHeight="1" x14ac:dyDescent="0.3">
      <c r="A60" s="17"/>
      <c r="B60" s="127" t="s">
        <v>35</v>
      </c>
      <c r="C60" s="120"/>
      <c r="D60" s="120"/>
      <c r="E60" s="120"/>
      <c r="F60" s="120"/>
      <c r="G60" s="128">
        <f>G59+G58</f>
        <v>1683193.05</v>
      </c>
    </row>
    <row r="61" spans="1:9" ht="12" customHeight="1" x14ac:dyDescent="0.3">
      <c r="A61" s="17"/>
      <c r="B61" s="125" t="s">
        <v>36</v>
      </c>
      <c r="C61" s="121"/>
      <c r="D61" s="121"/>
      <c r="E61" s="121"/>
      <c r="F61" s="121"/>
      <c r="G61" s="126">
        <f>G11</f>
        <v>1920000</v>
      </c>
    </row>
    <row r="62" spans="1:9" ht="12" customHeight="1" x14ac:dyDescent="0.3">
      <c r="A62" s="17"/>
      <c r="B62" s="129" t="s">
        <v>37</v>
      </c>
      <c r="C62" s="130"/>
      <c r="D62" s="130"/>
      <c r="E62" s="130"/>
      <c r="F62" s="130"/>
      <c r="G62" s="131">
        <f>G61-G60</f>
        <v>236806.94999999995</v>
      </c>
    </row>
    <row r="63" spans="1:9" ht="12" customHeight="1" x14ac:dyDescent="0.3">
      <c r="A63" s="17"/>
      <c r="B63" s="18" t="s">
        <v>38</v>
      </c>
      <c r="C63" s="19"/>
      <c r="D63" s="19"/>
      <c r="E63" s="19"/>
      <c r="F63" s="19"/>
      <c r="G63" s="47"/>
    </row>
    <row r="64" spans="1:9" ht="12.75" customHeight="1" thickBot="1" x14ac:dyDescent="0.35">
      <c r="A64" s="17"/>
      <c r="B64" s="20"/>
      <c r="C64" s="19"/>
      <c r="D64" s="19"/>
      <c r="E64" s="19"/>
      <c r="F64" s="19"/>
      <c r="G64" s="47"/>
    </row>
    <row r="65" spans="1:7" ht="12" customHeight="1" x14ac:dyDescent="0.3">
      <c r="A65" s="17"/>
      <c r="B65" s="31" t="s">
        <v>39</v>
      </c>
      <c r="C65" s="32"/>
      <c r="D65" s="32"/>
      <c r="E65" s="32"/>
      <c r="F65" s="33"/>
      <c r="G65" s="47"/>
    </row>
    <row r="66" spans="1:7" ht="12" customHeight="1" x14ac:dyDescent="0.3">
      <c r="A66" s="17"/>
      <c r="B66" s="34" t="s">
        <v>40</v>
      </c>
      <c r="C66" s="16"/>
      <c r="D66" s="16"/>
      <c r="E66" s="16"/>
      <c r="F66" s="35"/>
      <c r="G66" s="47"/>
    </row>
    <row r="67" spans="1:7" ht="12" customHeight="1" x14ac:dyDescent="0.3">
      <c r="A67" s="17"/>
      <c r="B67" s="34" t="s">
        <v>41</v>
      </c>
      <c r="C67" s="16"/>
      <c r="D67" s="16"/>
      <c r="E67" s="16"/>
      <c r="F67" s="35"/>
      <c r="G67" s="47"/>
    </row>
    <row r="68" spans="1:7" ht="12" customHeight="1" x14ac:dyDescent="0.3">
      <c r="A68" s="17"/>
      <c r="B68" s="34" t="s">
        <v>42</v>
      </c>
      <c r="C68" s="16"/>
      <c r="D68" s="16"/>
      <c r="E68" s="16"/>
      <c r="F68" s="35"/>
      <c r="G68" s="47"/>
    </row>
    <row r="69" spans="1:7" ht="12" customHeight="1" x14ac:dyDescent="0.3">
      <c r="A69" s="17"/>
      <c r="B69" s="34" t="s">
        <v>43</v>
      </c>
      <c r="C69" s="16"/>
      <c r="D69" s="16"/>
      <c r="E69" s="16"/>
      <c r="F69" s="35"/>
      <c r="G69" s="47"/>
    </row>
    <row r="70" spans="1:7" ht="12" customHeight="1" x14ac:dyDescent="0.3">
      <c r="A70" s="17"/>
      <c r="B70" s="34" t="s">
        <v>44</v>
      </c>
      <c r="C70" s="16"/>
      <c r="D70" s="16"/>
      <c r="E70" s="16"/>
      <c r="F70" s="35"/>
      <c r="G70" s="47"/>
    </row>
    <row r="71" spans="1:7" ht="12.75" customHeight="1" thickBot="1" x14ac:dyDescent="0.35">
      <c r="A71" s="17"/>
      <c r="B71" s="36" t="s">
        <v>45</v>
      </c>
      <c r="C71" s="37"/>
      <c r="D71" s="37"/>
      <c r="E71" s="37"/>
      <c r="F71" s="38"/>
      <c r="G71" s="47"/>
    </row>
    <row r="72" spans="1:7" ht="12.75" customHeight="1" x14ac:dyDescent="0.3">
      <c r="A72" s="17"/>
      <c r="B72" s="29"/>
      <c r="C72" s="16"/>
      <c r="D72" s="16"/>
      <c r="E72" s="16"/>
      <c r="F72" s="16"/>
      <c r="G72" s="47"/>
    </row>
    <row r="73" spans="1:7" ht="15" customHeight="1" thickBot="1" x14ac:dyDescent="0.35">
      <c r="A73" s="17"/>
      <c r="B73" s="167" t="s">
        <v>46</v>
      </c>
      <c r="C73" s="168"/>
      <c r="D73" s="28"/>
      <c r="E73" s="12"/>
      <c r="F73" s="12"/>
      <c r="G73" s="47"/>
    </row>
    <row r="74" spans="1:7" ht="12" customHeight="1" x14ac:dyDescent="0.3">
      <c r="A74" s="17"/>
      <c r="B74" s="22" t="s">
        <v>31</v>
      </c>
      <c r="C74" s="56" t="s">
        <v>87</v>
      </c>
      <c r="D74" s="57" t="s">
        <v>47</v>
      </c>
      <c r="E74" s="12"/>
      <c r="F74" s="12"/>
      <c r="G74" s="47"/>
    </row>
    <row r="75" spans="1:7" ht="12" customHeight="1" x14ac:dyDescent="0.3">
      <c r="A75" s="17"/>
      <c r="B75" s="23" t="s">
        <v>48</v>
      </c>
      <c r="C75" s="13">
        <f>G21</f>
        <v>0</v>
      </c>
      <c r="D75" s="24">
        <f>(C75/C81)</f>
        <v>0</v>
      </c>
      <c r="E75" s="12"/>
      <c r="F75" s="12"/>
      <c r="G75" s="47"/>
    </row>
    <row r="76" spans="1:7" ht="12" customHeight="1" x14ac:dyDescent="0.3">
      <c r="A76" s="17"/>
      <c r="B76" s="23" t="s">
        <v>49</v>
      </c>
      <c r="C76" s="13">
        <f>G26</f>
        <v>0</v>
      </c>
      <c r="D76" s="24">
        <v>0</v>
      </c>
      <c r="E76" s="12"/>
      <c r="F76" s="12"/>
      <c r="G76" s="47"/>
    </row>
    <row r="77" spans="1:7" ht="12" customHeight="1" x14ac:dyDescent="0.3">
      <c r="A77" s="17"/>
      <c r="B77" s="23" t="s">
        <v>50</v>
      </c>
      <c r="C77" s="13">
        <f>G37</f>
        <v>277500</v>
      </c>
      <c r="D77" s="24">
        <f>(C77/C81)</f>
        <v>0.16486522446132962</v>
      </c>
      <c r="E77" s="12"/>
      <c r="F77" s="12"/>
      <c r="G77" s="47"/>
    </row>
    <row r="78" spans="1:7" ht="12" customHeight="1" x14ac:dyDescent="0.3">
      <c r="A78" s="17"/>
      <c r="B78" s="23" t="s">
        <v>26</v>
      </c>
      <c r="C78" s="13">
        <f>G51</f>
        <v>1325541</v>
      </c>
      <c r="D78" s="24">
        <f>(C78/C81)</f>
        <v>0.78751572791962277</v>
      </c>
      <c r="E78" s="12"/>
      <c r="F78" s="12"/>
      <c r="G78" s="47"/>
    </row>
    <row r="79" spans="1:7" ht="12" customHeight="1" x14ac:dyDescent="0.3">
      <c r="A79" s="17"/>
      <c r="B79" s="23" t="s">
        <v>51</v>
      </c>
      <c r="C79" s="14">
        <f>G56</f>
        <v>0</v>
      </c>
      <c r="D79" s="24">
        <f>(C79/C81)</f>
        <v>0</v>
      </c>
      <c r="E79" s="15"/>
      <c r="F79" s="15"/>
      <c r="G79" s="47"/>
    </row>
    <row r="80" spans="1:7" ht="12" customHeight="1" x14ac:dyDescent="0.3">
      <c r="A80" s="17"/>
      <c r="B80" s="23" t="s">
        <v>52</v>
      </c>
      <c r="C80" s="14">
        <f>G59</f>
        <v>80152.05</v>
      </c>
      <c r="D80" s="24">
        <f>(C80/C81)</f>
        <v>4.7619047619047616E-2</v>
      </c>
      <c r="E80" s="15"/>
      <c r="F80" s="15"/>
      <c r="G80" s="47"/>
    </row>
    <row r="81" spans="1:7" ht="12.75" customHeight="1" thickBot="1" x14ac:dyDescent="0.35">
      <c r="A81" s="17"/>
      <c r="B81" s="25" t="s">
        <v>91</v>
      </c>
      <c r="C81" s="26">
        <f>SUM(C75:C80)</f>
        <v>1683193.05</v>
      </c>
      <c r="D81" s="27">
        <f>SUM(D75:D80)</f>
        <v>1</v>
      </c>
      <c r="E81" s="15"/>
      <c r="F81" s="15"/>
      <c r="G81" s="47"/>
    </row>
    <row r="82" spans="1:7" ht="12" customHeight="1" x14ac:dyDescent="0.3">
      <c r="A82" s="17"/>
      <c r="B82" s="20"/>
      <c r="C82" s="19"/>
      <c r="D82" s="19"/>
      <c r="E82" s="19"/>
      <c r="F82" s="19"/>
      <c r="G82" s="47"/>
    </row>
    <row r="83" spans="1:7" ht="12.75" customHeight="1" thickBot="1" x14ac:dyDescent="0.35">
      <c r="A83" s="17"/>
      <c r="B83" s="21"/>
      <c r="C83" s="19"/>
      <c r="D83" s="19"/>
      <c r="E83" s="19"/>
      <c r="F83" s="19"/>
      <c r="G83" s="47"/>
    </row>
    <row r="84" spans="1:7" ht="12" customHeight="1" thickBot="1" x14ac:dyDescent="0.35">
      <c r="A84" s="17"/>
      <c r="B84" s="164" t="s">
        <v>89</v>
      </c>
      <c r="C84" s="165"/>
      <c r="D84" s="165"/>
      <c r="E84" s="166"/>
      <c r="F84" s="15"/>
      <c r="G84" s="47"/>
    </row>
    <row r="85" spans="1:7" ht="12" customHeight="1" x14ac:dyDescent="0.3">
      <c r="A85" s="17"/>
      <c r="B85" s="40" t="s">
        <v>92</v>
      </c>
      <c r="C85" s="52">
        <v>1100</v>
      </c>
      <c r="D85" s="52">
        <v>1200</v>
      </c>
      <c r="E85" s="52">
        <v>1300</v>
      </c>
      <c r="F85" s="39"/>
      <c r="G85" s="48"/>
    </row>
    <row r="86" spans="1:7" ht="12.75" customHeight="1" thickBot="1" x14ac:dyDescent="0.35">
      <c r="A86" s="17"/>
      <c r="B86" s="25" t="s">
        <v>88</v>
      </c>
      <c r="C86" s="26">
        <f>(G60/C85)</f>
        <v>1530.1755000000001</v>
      </c>
      <c r="D86" s="26">
        <f>(G60/D85)</f>
        <v>1402.660875</v>
      </c>
      <c r="E86" s="41">
        <f>(G60/E85)</f>
        <v>1294.7638846153845</v>
      </c>
      <c r="F86" s="39"/>
      <c r="G86" s="48"/>
    </row>
    <row r="87" spans="1:7" ht="15.6" customHeight="1" x14ac:dyDescent="0.3">
      <c r="A87" s="17"/>
      <c r="B87" s="30" t="s">
        <v>53</v>
      </c>
      <c r="C87" s="16"/>
      <c r="D87" s="16"/>
      <c r="E87" s="16"/>
      <c r="F87" s="16"/>
      <c r="G87" s="49"/>
    </row>
  </sheetData>
  <mergeCells count="9">
    <mergeCell ref="E8:F8"/>
    <mergeCell ref="E13:F13"/>
    <mergeCell ref="E14:F14"/>
    <mergeCell ref="B16:G16"/>
    <mergeCell ref="B84:E84"/>
    <mergeCell ref="B73:C73"/>
    <mergeCell ref="E12:F12"/>
    <mergeCell ref="E10:F10"/>
    <mergeCell ref="E9:F9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PRADERA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Sepulveda Hellman Mauricio Alejandro</cp:lastModifiedBy>
  <dcterms:created xsi:type="dcterms:W3CDTF">2020-11-27T12:49:26Z</dcterms:created>
  <dcterms:modified xsi:type="dcterms:W3CDTF">2023-04-11T14:02:39Z</dcterms:modified>
</cp:coreProperties>
</file>