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Quinoa" sheetId="1" r:id="rId1"/>
  </sheets>
  <calcPr calcId="162913"/>
</workbook>
</file>

<file path=xl/calcChain.xml><?xml version="1.0" encoding="utf-8"?>
<calcChain xmlns="http://schemas.openxmlformats.org/spreadsheetml/2006/main">
  <c r="G49" i="1" l="1"/>
  <c r="G47" i="1"/>
  <c r="G45" i="1"/>
  <c r="G43" i="1"/>
  <c r="G37" i="1"/>
  <c r="G36" i="1"/>
  <c r="G35" i="1"/>
  <c r="G34" i="1"/>
  <c r="G33" i="1"/>
  <c r="G23" i="1"/>
  <c r="G22" i="1"/>
  <c r="G21" i="1"/>
  <c r="G60" i="1"/>
  <c r="G50" i="1" l="1"/>
  <c r="C77" i="1" s="1"/>
  <c r="G38" i="1"/>
  <c r="C76" i="1" s="1"/>
  <c r="C78" i="1"/>
  <c r="G24" i="1"/>
  <c r="G57" i="1" l="1"/>
  <c r="C74" i="1"/>
  <c r="G58" i="1" l="1"/>
  <c r="C79" i="1" s="1"/>
  <c r="C80" i="1" s="1"/>
  <c r="G59" i="1" l="1"/>
  <c r="G61" i="1" s="1"/>
  <c r="G62" i="1"/>
  <c r="D85" i="1"/>
  <c r="D78" i="1"/>
  <c r="D76" i="1"/>
  <c r="D74" i="1"/>
  <c r="D77" i="1"/>
  <c r="D79" i="1"/>
  <c r="C85" i="1" l="1"/>
  <c r="E85" i="1"/>
  <c r="D80" i="1"/>
</calcChain>
</file>

<file path=xl/sharedStrings.xml><?xml version="1.0" encoding="utf-8"?>
<sst xmlns="http://schemas.openxmlformats.org/spreadsheetml/2006/main" count="135" uniqueCount="102">
  <si>
    <t>RUBRO O CULTIVO</t>
  </si>
  <si>
    <t>QUINOA</t>
  </si>
  <si>
    <t>RENDIMIENTO (kg:/Há.)</t>
  </si>
  <si>
    <t>VARIEDAD</t>
  </si>
  <si>
    <t>CAHUIL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</si>
  <si>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</si>
  <si>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</si>
  <si>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</si>
  <si>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</si>
  <si>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</si>
  <si>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</si>
  <si>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</si>
  <si>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</si>
  <si>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</si>
  <si>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</si>
  <si>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</si>
  <si>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</si>
  <si>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ENERO-FEBRERO</t>
  </si>
  <si>
    <t>FECHA PRECIO INSUMOS</t>
  </si>
  <si>
    <t>CONTINGENCIA</t>
  </si>
  <si>
    <t>HELADAS, SEQUÍA, MALEZAS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</si>
  <si>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</si>
  <si>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</si>
  <si>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</si>
  <si>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</si>
  <si>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</si>
  <si>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</si>
  <si>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</si>
  <si>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</si>
  <si>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</si>
  <si>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</si>
  <si>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AGOSTO-SEPTIEMBRE</t>
  </si>
  <si>
    <t>LIMPIA- RALEO</t>
  </si>
  <si>
    <t>SEPTIEMBRE-OCTUBRE</t>
  </si>
  <si>
    <t>COSECHA</t>
  </si>
  <si>
    <t>Subtotal Jornadas Hombre</t>
  </si>
  <si>
    <t>JORNADAS ANIMAL</t>
  </si>
  <si>
    <t>N/A</t>
  </si>
  <si>
    <t>Subtotal Jornadas Animal</t>
  </si>
  <si>
    <t>MAQUINARIA</t>
  </si>
  <si>
    <t>MAYO-JUNIO</t>
  </si>
  <si>
    <t>ARADURA</t>
  </si>
  <si>
    <t>MARZO</t>
  </si>
  <si>
    <t>ACARREO DE INSUMOS.</t>
  </si>
  <si>
    <t>JUNIO-SEPT.</t>
  </si>
  <si>
    <t>TRILLA</t>
  </si>
  <si>
    <t>ACARREO DE COSECHA.</t>
  </si>
  <si>
    <t>Subtotal Jornadas Maquinaria</t>
  </si>
  <si>
    <t>INSUMOS</t>
  </si>
  <si>
    <t>Insumos</t>
  </si>
  <si>
    <t>Unidad (Kg/l/u)</t>
  </si>
  <si>
    <t>Cantidad (Kg/l/u)/HA.</t>
  </si>
  <si>
    <t>PLANTAS O SEMILLAS</t>
  </si>
  <si>
    <t>SEMILLAS</t>
  </si>
  <si>
    <t>kg</t>
  </si>
  <si>
    <t>AGOSTO</t>
  </si>
  <si>
    <t>FERTILIZANTES</t>
  </si>
  <si>
    <t>FERTILIZANTE BASE (SEGÚN SUMINISTRO)</t>
  </si>
  <si>
    <t>JULIO</t>
  </si>
  <si>
    <t>HERBICIDAS</t>
  </si>
  <si>
    <t>lt</t>
  </si>
  <si>
    <t>INSECTICIDAS</t>
  </si>
  <si>
    <t>SEPTIEMBRE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</si>
  <si>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</si>
  <si>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</si>
  <si>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</si>
  <si>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</si>
  <si>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</si>
  <si>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</si>
  <si>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</si>
  <si>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</si>
  <si>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</si>
  <si>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</si>
  <si>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</si>
  <si>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</si>
  <si>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</si>
  <si>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</si>
  <si>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</si>
  <si>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</si>
  <si>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</si>
  <si>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</si>
  <si>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</si>
  <si>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</si>
  <si>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</si>
  <si>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</si>
  <si>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</si>
  <si>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</si>
  <si>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</si>
  <si>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</si>
  <si>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</si>
  <si>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</si>
  <si>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</si>
  <si>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</si>
  <si>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</si>
  <si>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</si>
  <si>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</si>
  <si>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 xml:space="preserve">RASTRAJE (2) </t>
  </si>
  <si>
    <t>LORSBAN 4 E O SIMILAR</t>
  </si>
  <si>
    <t>HACHE UNO 2000  175 EC O SIMILAR</t>
  </si>
  <si>
    <t>DEL MAULE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</si>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</sst>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;[Red]#,##0"/>
    <numFmt numFmtId="169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MS Sans Serif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9" fillId="0" borderId="1" applyFont="0" applyFill="0" applyBorder="0" applyAlignment="0" applyProtection="0"/>
    <xf numFmtId="166" fontId="9" fillId="0" borderId="1" applyFont="0" applyFill="0" applyBorder="0" applyAlignment="0" applyProtection="0"/>
    <xf numFmtId="0" fontId="9" fillId="0" borderId="1"/>
    <xf numFmtId="0" fontId="12" fillId="0" borderId="1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right" wrapText="1"/>
    </xf>
    <xf numFmtId="0" fontId="11" fillId="8" borderId="10" xfId="0" applyFont="1" applyFill="1" applyBorder="1" applyAlignment="1">
      <alignment horizontal="right"/>
    </xf>
    <xf numFmtId="17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7" fillId="0" borderId="11" xfId="11" applyFont="1" applyBorder="1" applyAlignment="1">
      <alignment horizontal="left"/>
    </xf>
    <xf numFmtId="0" fontId="0" fillId="2" borderId="1" xfId="0" applyFill="1" applyBorder="1"/>
    <xf numFmtId="0" fontId="4" fillId="2" borderId="1" xfId="0" applyFont="1" applyFill="1" applyBorder="1"/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5" borderId="1" xfId="0" applyFont="1" applyFill="1" applyBorder="1"/>
    <xf numFmtId="0" fontId="13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0" borderId="1" xfId="0" applyNumberFormat="1" applyFont="1" applyBorder="1"/>
    <xf numFmtId="49" fontId="8" fillId="3" borderId="10" xfId="0" applyNumberFormat="1" applyFont="1" applyFill="1" applyBorder="1" applyAlignment="1">
      <alignment vertical="center" wrapText="1"/>
    </xf>
    <xf numFmtId="49" fontId="8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7" fillId="0" borderId="10" xfId="10" applyFont="1" applyBorder="1" applyAlignment="1">
      <alignment horizontal="center"/>
    </xf>
    <xf numFmtId="168" fontId="7" fillId="0" borderId="10" xfId="11" applyNumberFormat="1" applyFont="1" applyBorder="1" applyAlignment="1">
      <alignment horizontal="right"/>
    </xf>
    <xf numFmtId="168" fontId="7" fillId="0" borderId="10" xfId="0" applyNumberFormat="1" applyFont="1" applyBorder="1" applyAlignment="1">
      <alignment horizontal="right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7" fillId="0" borderId="10" xfId="11" applyFont="1" applyBorder="1" applyAlignment="1">
      <alignment horizontal="left"/>
    </xf>
    <xf numFmtId="169" fontId="7" fillId="0" borderId="10" xfId="10" applyNumberFormat="1" applyFont="1" applyBorder="1" applyAlignment="1">
      <alignment horizontal="center"/>
    </xf>
    <xf numFmtId="168" fontId="7" fillId="0" borderId="10" xfId="10" applyNumberFormat="1" applyFont="1" applyBorder="1" applyAlignment="1">
      <alignment horizontal="right"/>
    </xf>
    <xf numFmtId="49" fontId="8" fillId="3" borderId="11" xfId="0" applyNumberFormat="1" applyFont="1" applyFill="1" applyBorder="1" applyAlignment="1">
      <alignment horizontal="center" vertical="center" wrapText="1"/>
    </xf>
    <xf numFmtId="0" fontId="19" fillId="0" borderId="11" xfId="11" applyFont="1" applyBorder="1" applyAlignment="1">
      <alignment horizontal="left"/>
    </xf>
    <xf numFmtId="0" fontId="19" fillId="0" borderId="11" xfId="10" applyFont="1" applyBorder="1" applyAlignment="1">
      <alignment horizontal="left"/>
    </xf>
    <xf numFmtId="0" fontId="7" fillId="0" borderId="11" xfId="10" applyFont="1" applyBorder="1" applyAlignment="1">
      <alignment horizontal="left"/>
    </xf>
    <xf numFmtId="0" fontId="7" fillId="0" borderId="10" xfId="9" applyNumberFormat="1" applyFont="1" applyFill="1" applyBorder="1" applyAlignment="1">
      <alignment horizontal="center"/>
    </xf>
    <xf numFmtId="0" fontId="11" fillId="0" borderId="10" xfId="0" applyFont="1" applyBorder="1"/>
    <xf numFmtId="168" fontId="11" fillId="0" borderId="10" xfId="0" applyNumberFormat="1" applyFont="1" applyBorder="1" applyAlignment="1">
      <alignment horizontal="center" wrapText="1"/>
    </xf>
    <xf numFmtId="49" fontId="8" fillId="4" borderId="13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64" fontId="8" fillId="4" borderId="15" xfId="0" applyNumberFormat="1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49" fontId="8" fillId="4" borderId="17" xfId="0" applyNumberFormat="1" applyFont="1" applyFill="1" applyBorder="1" applyAlignment="1">
      <alignment vertical="center"/>
    </xf>
    <xf numFmtId="164" fontId="8" fillId="4" borderId="16" xfId="0" applyNumberFormat="1" applyFont="1" applyFill="1" applyBorder="1" applyAlignment="1">
      <alignment vertical="center"/>
    </xf>
    <xf numFmtId="49" fontId="8" fillId="3" borderId="17" xfId="0" applyNumberFormat="1" applyFont="1" applyFill="1" applyBorder="1" applyAlignment="1">
      <alignment vertical="center"/>
    </xf>
    <xf numFmtId="49" fontId="8" fillId="4" borderId="18" xfId="0" applyNumberFormat="1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6" fillId="0" borderId="0" xfId="0" applyNumberFormat="1" applyFont="1"/>
    <xf numFmtId="0" fontId="16" fillId="0" borderId="0" xfId="0" applyFont="1"/>
    <xf numFmtId="0" fontId="21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7" borderId="10" xfId="0" applyFont="1" applyFill="1" applyBorder="1"/>
    <xf numFmtId="49" fontId="14" fillId="6" borderId="10" xfId="0" applyNumberFormat="1" applyFont="1" applyFill="1" applyBorder="1" applyAlignment="1">
      <alignment vertical="center"/>
    </xf>
    <xf numFmtId="49" fontId="14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6" borderId="10" xfId="0" applyNumberFormat="1" applyFont="1" applyFill="1" applyBorder="1" applyAlignment="1">
      <alignment vertical="center"/>
    </xf>
    <xf numFmtId="9" fontId="14" fillId="6" borderId="10" xfId="0" applyNumberFormat="1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1" fontId="14" fillId="6" borderId="10" xfId="7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8" fillId="3" borderId="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horizontal="right" vertical="center" wrapText="1"/>
    </xf>
  </cellXfs>
  <cellStyles count="12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2 3" xfId="10"/>
    <cellStyle name="Normal 3" xfId="3"/>
    <cellStyle name="Normal 4" xfId="5"/>
    <cellStyle name="Normal_Hoja1" xfId="1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387803</xdr:colOff>
      <xdr:row>1</xdr:row>
      <xdr:rowOff>0</xdr:rowOff>
    </xdr:from>
    <xdr:to>
      <xdr:col>6</xdr:col>
      <xdr:colOff>766746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03" y="190500"/>
          <a:ext cx="645658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4" sqref="C14"/>
    </sheetView>
  </sheetViews>
  <sheetFormatPr baseColWidth="10" defaultColWidth="10.85546875" defaultRowHeight="11.25" customHeight="1"/>
  <cols>
    <col min="1" max="1" width="5.85546875" style="2" customWidth="1"/>
    <col min="2" max="2" width="24.85546875" style="2" customWidth="1"/>
    <col min="3" max="3" width="17.42578125" style="2" customWidth="1"/>
    <col min="4" max="4" width="10.28515625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7" ht="15" customHeight="1">
      <c r="A1" s="15"/>
      <c r="B1" s="15"/>
      <c r="C1" s="15"/>
      <c r="D1" s="15"/>
      <c r="E1" s="15"/>
      <c r="F1" s="15"/>
      <c r="G1" s="15"/>
    </row>
    <row r="2" spans="1:7" ht="15" customHeight="1">
      <c r="A2" s="15"/>
      <c r="B2" s="15"/>
      <c r="C2" s="15"/>
      <c r="D2" s="15"/>
      <c r="E2" s="15"/>
      <c r="F2" s="15"/>
      <c r="G2" s="15"/>
    </row>
    <row r="3" spans="1:7" ht="15" customHeight="1">
      <c r="A3" s="15"/>
      <c r="B3" s="15"/>
      <c r="C3" s="15"/>
      <c r="D3" s="15"/>
      <c r="E3" s="15"/>
      <c r="F3" s="15"/>
      <c r="G3" s="15"/>
    </row>
    <row r="4" spans="1:7" ht="15" customHeight="1">
      <c r="A4" s="15"/>
      <c r="B4" s="15"/>
      <c r="C4" s="15"/>
      <c r="D4" s="15"/>
      <c r="E4" s="15"/>
      <c r="F4" s="15"/>
      <c r="G4" s="15"/>
    </row>
    <row r="5" spans="1:7" ht="15" customHeight="1">
      <c r="A5" s="15"/>
      <c r="B5" s="15"/>
      <c r="C5" s="15"/>
      <c r="D5" s="15"/>
      <c r="E5" s="15"/>
      <c r="F5" s="15"/>
      <c r="G5" s="15"/>
    </row>
    <row r="6" spans="1:7" ht="15" customHeight="1">
      <c r="A6" s="15"/>
      <c r="B6" s="15"/>
      <c r="C6" s="15"/>
      <c r="D6" s="15"/>
      <c r="E6" s="15"/>
      <c r="F6" s="15"/>
      <c r="G6" s="15"/>
    </row>
    <row r="7" spans="1:7" ht="15" customHeight="1">
      <c r="A7" s="15"/>
      <c r="B7" s="15"/>
      <c r="C7" s="15"/>
      <c r="D7" s="15"/>
      <c r="E7" s="15"/>
      <c r="F7" s="15"/>
      <c r="G7" s="15"/>
    </row>
    <row r="8" spans="1:7" ht="15" customHeight="1">
      <c r="A8" s="15"/>
      <c r="B8" s="15"/>
      <c r="C8" s="15"/>
      <c r="D8" s="15"/>
      <c r="E8" s="15"/>
      <c r="F8" s="15"/>
      <c r="G8" s="15"/>
    </row>
    <row r="9" spans="1:7" ht="19.5" customHeight="1">
      <c r="A9" s="15"/>
      <c r="B9" s="35" t="s">
        <v>0</v>
      </c>
      <c r="C9" s="10" t="s">
        <v>1</v>
      </c>
      <c r="D9" s="16"/>
      <c r="E9" s="97" t="s">
        <v>2</v>
      </c>
      <c r="F9" s="97"/>
      <c r="G9" s="6">
        <v>1000</v>
      </c>
    </row>
    <row r="10" spans="1:7" ht="15">
      <c r="A10" s="15"/>
      <c r="B10" s="3" t="s">
        <v>3</v>
      </c>
      <c r="C10" s="11" t="s">
        <v>4</v>
      </c>
      <c r="D10" s="16"/>
      <c r="E10" s="96" t="s">
        <v>5</v>
      </c>
      <c r="F10" s="96"/>
      <c r="G10" s="12" t="s">
        <v>6</v>
      </c>
    </row>
    <row r="11" spans="1:7" ht="14.45" customHeight="1">
      <c r="A11" s="15"/>
      <c r="B11" s="3" t="s">
        <v>7</v>
      </c>
      <c r="C11" s="11" t="s">
        <v>8</v>
      </c>
      <c r="D11" s="16"/>
      <c r="E11" s="96" t="s">
        <v>9</v>
      </c>
      <c r="F11" s="96"/>
      <c r="G11" s="6">
        <v>2500</v>
      </c>
    </row>
    <row r="12" spans="1:7" ht="11.25" customHeight="1">
      <c r="A12" s="15"/>
      <c r="B12" s="3" t="s">
        <v>10</v>
      </c>
      <c r="C12" s="102" t="s">
        <v>99</v>
      </c>
      <c r="D12" s="16"/>
      <c r="E12" s="100" t="s">
        <v>11</v>
      </c>
      <c r="F12" s="101"/>
      <c r="G12" s="6">
        <v>2250000</v>
      </c>
    </row>
    <row r="13" spans="1:7" ht="11.25" customHeight="1">
      <c r="A13" s="15"/>
      <c r="B13" s="3" t="s">
        <v>12</v>
      </c>
      <c r="C13" s="103" t="s">
        <v>100</v>
      </c>
      <c r="D13" s="16"/>
      <c r="E13" s="96" t="s">
        <v>13</v>
      </c>
      <c r="F13" s="96"/>
      <c r="G13" s="13" t="s">
        <v>14</v>
      </c>
    </row>
    <row r="14" spans="1:7" ht="38.25">
      <c r="A14" s="15"/>
      <c r="B14" s="3" t="s">
        <v>15</v>
      </c>
      <c r="C14" s="103" t="s">
        <v>101</v>
      </c>
      <c r="D14" s="16"/>
      <c r="E14" s="96" t="s">
        <v>16</v>
      </c>
      <c r="F14" s="96"/>
      <c r="G14" s="12" t="s">
        <v>17</v>
      </c>
    </row>
    <row r="15" spans="1:7" ht="29.25" customHeight="1">
      <c r="A15" s="15"/>
      <c r="B15" s="3" t="s">
        <v>18</v>
      </c>
      <c r="C15" s="103" t="s">
        <v>94</v>
      </c>
      <c r="D15" s="16"/>
      <c r="E15" s="98" t="s">
        <v>19</v>
      </c>
      <c r="F15" s="98"/>
      <c r="G15" s="13" t="s">
        <v>20</v>
      </c>
    </row>
    <row r="16" spans="1:7" ht="12" customHeight="1">
      <c r="A16" s="15"/>
      <c r="B16" s="24"/>
      <c r="C16" s="25"/>
      <c r="D16" s="16"/>
      <c r="E16" s="16"/>
      <c r="F16" s="16"/>
      <c r="G16" s="26"/>
    </row>
    <row r="17" spans="1:7" ht="12" customHeight="1">
      <c r="A17" s="15"/>
      <c r="B17" s="99" t="s">
        <v>21</v>
      </c>
      <c r="C17" s="99"/>
      <c r="D17" s="99"/>
      <c r="E17" s="99"/>
      <c r="F17" s="99"/>
      <c r="G17" s="99"/>
    </row>
    <row r="18" spans="1:7" ht="12" customHeight="1">
      <c r="A18" s="15"/>
      <c r="B18" s="16"/>
      <c r="C18" s="27"/>
      <c r="D18" s="27"/>
      <c r="E18" s="27"/>
      <c r="F18" s="16"/>
      <c r="G18" s="16"/>
    </row>
    <row r="19" spans="1:7" ht="12" customHeight="1">
      <c r="A19" s="15"/>
      <c r="B19" s="36" t="s">
        <v>22</v>
      </c>
      <c r="C19" s="28"/>
      <c r="D19" s="28"/>
      <c r="E19" s="28"/>
      <c r="F19" s="28"/>
      <c r="G19" s="28"/>
    </row>
    <row r="20" spans="1:7" ht="24" customHeight="1">
      <c r="A20" s="15"/>
      <c r="B20" s="37" t="s">
        <v>23</v>
      </c>
      <c r="C20" s="37" t="s">
        <v>24</v>
      </c>
      <c r="D20" s="37" t="s">
        <v>25</v>
      </c>
      <c r="E20" s="37" t="s">
        <v>26</v>
      </c>
      <c r="F20" s="37" t="s">
        <v>27</v>
      </c>
      <c r="G20" s="37" t="s">
        <v>28</v>
      </c>
    </row>
    <row r="21" spans="1:7" ht="12.75" customHeight="1">
      <c r="A21" s="15"/>
      <c r="B21" s="38" t="s">
        <v>29</v>
      </c>
      <c r="C21" s="39" t="s">
        <v>30</v>
      </c>
      <c r="D21" s="40">
        <v>2</v>
      </c>
      <c r="E21" s="40" t="s">
        <v>31</v>
      </c>
      <c r="F21" s="41">
        <v>35000</v>
      </c>
      <c r="G21" s="42">
        <f>+F21*D21</f>
        <v>70000</v>
      </c>
    </row>
    <row r="22" spans="1:7" ht="12.75" customHeight="1">
      <c r="A22" s="15"/>
      <c r="B22" s="38" t="s">
        <v>32</v>
      </c>
      <c r="C22" s="39" t="s">
        <v>30</v>
      </c>
      <c r="D22" s="40">
        <v>2</v>
      </c>
      <c r="E22" s="40" t="s">
        <v>33</v>
      </c>
      <c r="F22" s="41">
        <v>35000</v>
      </c>
      <c r="G22" s="42">
        <f>+F22*D22</f>
        <v>70000</v>
      </c>
    </row>
    <row r="23" spans="1:7" ht="12.75" customHeight="1">
      <c r="A23" s="15"/>
      <c r="B23" s="38" t="s">
        <v>34</v>
      </c>
      <c r="C23" s="39" t="s">
        <v>30</v>
      </c>
      <c r="D23" s="40">
        <v>8</v>
      </c>
      <c r="E23" s="40" t="s">
        <v>17</v>
      </c>
      <c r="F23" s="41">
        <v>35000</v>
      </c>
      <c r="G23" s="42">
        <f>+D23*F23</f>
        <v>280000</v>
      </c>
    </row>
    <row r="24" spans="1:7" ht="12.75" customHeight="1">
      <c r="A24" s="15"/>
      <c r="B24" s="46" t="s">
        <v>35</v>
      </c>
      <c r="C24" s="43"/>
      <c r="D24" s="43"/>
      <c r="E24" s="43"/>
      <c r="F24" s="44"/>
      <c r="G24" s="45">
        <f>SUM(G21:G23)</f>
        <v>420000</v>
      </c>
    </row>
    <row r="25" spans="1:7" ht="12" customHeight="1">
      <c r="A25" s="15"/>
      <c r="B25" s="16"/>
      <c r="C25" s="16"/>
      <c r="D25" s="16"/>
      <c r="E25" s="16"/>
      <c r="F25" s="29"/>
      <c r="G25" s="29"/>
    </row>
    <row r="26" spans="1:7" ht="12" customHeight="1">
      <c r="A26" s="15"/>
      <c r="B26" s="36" t="s">
        <v>36</v>
      </c>
      <c r="C26" s="30"/>
      <c r="D26" s="30"/>
      <c r="E26" s="30"/>
      <c r="F26" s="28"/>
      <c r="G26" s="28"/>
    </row>
    <row r="27" spans="1:7" ht="24" customHeight="1">
      <c r="A27" s="15"/>
      <c r="B27" s="47" t="s">
        <v>23</v>
      </c>
      <c r="C27" s="37" t="s">
        <v>24</v>
      </c>
      <c r="D27" s="37" t="s">
        <v>25</v>
      </c>
      <c r="E27" s="47" t="s">
        <v>26</v>
      </c>
      <c r="F27" s="37" t="s">
        <v>27</v>
      </c>
      <c r="G27" s="47" t="s">
        <v>28</v>
      </c>
    </row>
    <row r="28" spans="1:7" ht="12" customHeight="1">
      <c r="A28" s="15"/>
      <c r="B28" s="8" t="s">
        <v>37</v>
      </c>
      <c r="C28" s="4"/>
      <c r="D28" s="4"/>
      <c r="E28" s="5"/>
      <c r="F28" s="9"/>
      <c r="G28" s="7"/>
    </row>
    <row r="29" spans="1:7" ht="12" customHeight="1">
      <c r="A29" s="15"/>
      <c r="B29" s="46" t="s">
        <v>38</v>
      </c>
      <c r="C29" s="43"/>
      <c r="D29" s="43"/>
      <c r="E29" s="43"/>
      <c r="F29" s="44"/>
      <c r="G29" s="44"/>
    </row>
    <row r="30" spans="1:7" ht="12" customHeight="1">
      <c r="A30" s="15"/>
      <c r="B30" s="16"/>
      <c r="C30" s="16"/>
      <c r="D30" s="16"/>
      <c r="E30" s="16"/>
      <c r="F30" s="29"/>
      <c r="G30" s="29"/>
    </row>
    <row r="31" spans="1:7" ht="12" customHeight="1">
      <c r="A31" s="15"/>
      <c r="B31" s="36" t="s">
        <v>39</v>
      </c>
      <c r="C31" s="30"/>
      <c r="D31" s="30"/>
      <c r="E31" s="30"/>
      <c r="F31" s="28"/>
      <c r="G31" s="28"/>
    </row>
    <row r="32" spans="1:7" ht="24" customHeight="1">
      <c r="A32" s="15"/>
      <c r="B32" s="47" t="s">
        <v>23</v>
      </c>
      <c r="C32" s="47" t="s">
        <v>24</v>
      </c>
      <c r="D32" s="47" t="s">
        <v>25</v>
      </c>
      <c r="E32" s="47" t="s">
        <v>26</v>
      </c>
      <c r="F32" s="37" t="s">
        <v>27</v>
      </c>
      <c r="G32" s="47" t="s">
        <v>28</v>
      </c>
    </row>
    <row r="33" spans="1:11" ht="13.5" customHeight="1">
      <c r="A33" s="15"/>
      <c r="B33" s="38" t="s">
        <v>96</v>
      </c>
      <c r="C33" s="40" t="s">
        <v>95</v>
      </c>
      <c r="D33" s="49">
        <v>2</v>
      </c>
      <c r="E33" s="40" t="s">
        <v>40</v>
      </c>
      <c r="F33" s="41">
        <v>55000</v>
      </c>
      <c r="G33" s="42">
        <f t="shared" ref="G33:G37" si="0">+D33*F33</f>
        <v>110000</v>
      </c>
    </row>
    <row r="34" spans="1:11" ht="12" customHeight="1">
      <c r="A34" s="15"/>
      <c r="B34" s="48" t="s">
        <v>41</v>
      </c>
      <c r="C34" s="40" t="s">
        <v>95</v>
      </c>
      <c r="D34" s="49">
        <v>1</v>
      </c>
      <c r="E34" s="40" t="s">
        <v>42</v>
      </c>
      <c r="F34" s="50">
        <v>75000</v>
      </c>
      <c r="G34" s="42">
        <f t="shared" si="0"/>
        <v>75000</v>
      </c>
    </row>
    <row r="35" spans="1:11" ht="12" customHeight="1">
      <c r="A35" s="15"/>
      <c r="B35" s="38" t="s">
        <v>43</v>
      </c>
      <c r="C35" s="40" t="s">
        <v>95</v>
      </c>
      <c r="D35" s="49">
        <v>1</v>
      </c>
      <c r="E35" s="40" t="s">
        <v>44</v>
      </c>
      <c r="F35" s="41">
        <v>25000</v>
      </c>
      <c r="G35" s="42">
        <f t="shared" si="0"/>
        <v>25000</v>
      </c>
    </row>
    <row r="36" spans="1:11" ht="11.25" customHeight="1">
      <c r="A36" s="15"/>
      <c r="B36" s="38" t="s">
        <v>45</v>
      </c>
      <c r="C36" s="40" t="s">
        <v>95</v>
      </c>
      <c r="D36" s="49">
        <v>1</v>
      </c>
      <c r="E36" s="40" t="s">
        <v>17</v>
      </c>
      <c r="F36" s="41">
        <v>120000</v>
      </c>
      <c r="G36" s="42">
        <f t="shared" si="0"/>
        <v>120000</v>
      </c>
    </row>
    <row r="37" spans="1:11" ht="11.25" customHeight="1">
      <c r="A37" s="15"/>
      <c r="B37" s="38" t="s">
        <v>46</v>
      </c>
      <c r="C37" s="40" t="s">
        <v>95</v>
      </c>
      <c r="D37" s="49">
        <v>1</v>
      </c>
      <c r="E37" s="40" t="s">
        <v>17</v>
      </c>
      <c r="F37" s="41">
        <v>25000</v>
      </c>
      <c r="G37" s="42">
        <f t="shared" si="0"/>
        <v>25000</v>
      </c>
    </row>
    <row r="38" spans="1:11" ht="12.75" customHeight="1">
      <c r="A38" s="15"/>
      <c r="B38" s="46" t="s">
        <v>47</v>
      </c>
      <c r="C38" s="43"/>
      <c r="D38" s="43"/>
      <c r="E38" s="43"/>
      <c r="F38" s="44"/>
      <c r="G38" s="45">
        <f>SUM(G33:G37)</f>
        <v>355000</v>
      </c>
    </row>
    <row r="39" spans="1:11" ht="12" customHeight="1">
      <c r="A39" s="15"/>
      <c r="B39" s="16"/>
      <c r="C39" s="16"/>
      <c r="D39" s="16"/>
      <c r="E39" s="16"/>
      <c r="F39" s="29"/>
      <c r="G39" s="29"/>
    </row>
    <row r="40" spans="1:11" ht="12" customHeight="1">
      <c r="A40" s="15"/>
      <c r="B40" s="36" t="s">
        <v>48</v>
      </c>
      <c r="C40" s="30"/>
      <c r="D40" s="30"/>
      <c r="E40" s="30"/>
      <c r="F40" s="28"/>
      <c r="G40" s="28"/>
    </row>
    <row r="41" spans="1:11" ht="24" customHeight="1">
      <c r="A41" s="15"/>
      <c r="B41" s="51" t="s">
        <v>49</v>
      </c>
      <c r="C41" s="37" t="s">
        <v>50</v>
      </c>
      <c r="D41" s="37" t="s">
        <v>51</v>
      </c>
      <c r="E41" s="37" t="s">
        <v>26</v>
      </c>
      <c r="F41" s="37" t="s">
        <v>27</v>
      </c>
      <c r="G41" s="37" t="s">
        <v>28</v>
      </c>
      <c r="K41" s="2"/>
    </row>
    <row r="42" spans="1:11" ht="12.75" customHeight="1">
      <c r="A42" s="15"/>
      <c r="B42" s="52" t="s">
        <v>52</v>
      </c>
      <c r="C42" s="40"/>
      <c r="D42" s="40"/>
      <c r="E42" s="40"/>
      <c r="F42" s="50"/>
      <c r="G42" s="42"/>
      <c r="K42" s="2"/>
    </row>
    <row r="43" spans="1:11" ht="12.75" customHeight="1">
      <c r="A43" s="15"/>
      <c r="B43" s="14" t="s">
        <v>53</v>
      </c>
      <c r="C43" s="40" t="s">
        <v>54</v>
      </c>
      <c r="D43" s="40">
        <v>5</v>
      </c>
      <c r="E43" s="40" t="s">
        <v>55</v>
      </c>
      <c r="F43" s="50">
        <v>3200</v>
      </c>
      <c r="G43" s="42">
        <f>+D43*F43</f>
        <v>16000</v>
      </c>
      <c r="K43" s="2"/>
    </row>
    <row r="44" spans="1:11" ht="12.75" customHeight="1">
      <c r="A44" s="15"/>
      <c r="B44" s="53" t="s">
        <v>56</v>
      </c>
      <c r="C44" s="40"/>
      <c r="D44" s="40"/>
      <c r="E44" s="40"/>
      <c r="F44" s="50"/>
      <c r="G44" s="42"/>
      <c r="K44" s="2"/>
    </row>
    <row r="45" spans="1:11" ht="12.75" customHeight="1">
      <c r="A45" s="15"/>
      <c r="B45" s="54" t="s">
        <v>57</v>
      </c>
      <c r="C45" s="40" t="s">
        <v>54</v>
      </c>
      <c r="D45" s="40">
        <v>100</v>
      </c>
      <c r="E45" s="40" t="s">
        <v>58</v>
      </c>
      <c r="F45" s="50">
        <v>1000</v>
      </c>
      <c r="G45" s="42">
        <f t="shared" ref="G45" si="1">+D45*F45</f>
        <v>100000</v>
      </c>
      <c r="K45" s="2"/>
    </row>
    <row r="46" spans="1:11" ht="12.75" customHeight="1">
      <c r="A46" s="15"/>
      <c r="B46" s="53" t="s">
        <v>59</v>
      </c>
      <c r="C46" s="40"/>
      <c r="D46" s="40"/>
      <c r="E46" s="40"/>
      <c r="F46" s="50"/>
      <c r="G46" s="42"/>
      <c r="K46" s="2"/>
    </row>
    <row r="47" spans="1:11" ht="12.75" customHeight="1">
      <c r="A47" s="15"/>
      <c r="B47" s="54" t="s">
        <v>98</v>
      </c>
      <c r="C47" s="40" t="s">
        <v>60</v>
      </c>
      <c r="D47" s="40">
        <v>1</v>
      </c>
      <c r="E47" s="40" t="s">
        <v>31</v>
      </c>
      <c r="F47" s="50">
        <v>47000</v>
      </c>
      <c r="G47" s="42">
        <f>+D47*F47</f>
        <v>47000</v>
      </c>
      <c r="K47" s="2"/>
    </row>
    <row r="48" spans="1:11" ht="12.75" customHeight="1">
      <c r="A48" s="15"/>
      <c r="B48" s="53" t="s">
        <v>61</v>
      </c>
      <c r="C48" s="40"/>
      <c r="D48" s="55"/>
      <c r="E48" s="40"/>
      <c r="F48" s="50"/>
      <c r="G48" s="42"/>
      <c r="K48" s="2"/>
    </row>
    <row r="49" spans="1:255" ht="12.75" customHeight="1">
      <c r="A49" s="15"/>
      <c r="B49" s="54" t="s">
        <v>97</v>
      </c>
      <c r="C49" s="40" t="s">
        <v>60</v>
      </c>
      <c r="D49" s="55">
        <v>1</v>
      </c>
      <c r="E49" s="40" t="s">
        <v>62</v>
      </c>
      <c r="F49" s="50">
        <v>15300</v>
      </c>
      <c r="G49" s="42">
        <f t="shared" ref="G49" si="2">+D49*F49</f>
        <v>15300</v>
      </c>
      <c r="K49" s="2"/>
    </row>
    <row r="50" spans="1:255" ht="13.5" customHeight="1">
      <c r="A50" s="15"/>
      <c r="B50" s="46" t="s">
        <v>63</v>
      </c>
      <c r="C50" s="43"/>
      <c r="D50" s="43"/>
      <c r="E50" s="43"/>
      <c r="F50" s="44"/>
      <c r="G50" s="45">
        <f>SUM(G42:G49)</f>
        <v>178300</v>
      </c>
    </row>
    <row r="51" spans="1:255" ht="12" customHeight="1">
      <c r="A51" s="15"/>
      <c r="B51" s="16"/>
      <c r="C51" s="16"/>
      <c r="D51" s="16"/>
      <c r="E51" s="31"/>
      <c r="F51" s="29"/>
      <c r="G51" s="29"/>
    </row>
    <row r="52" spans="1:255" ht="12" customHeight="1">
      <c r="A52" s="15"/>
      <c r="B52" s="36" t="s">
        <v>64</v>
      </c>
      <c r="C52" s="30"/>
      <c r="D52" s="30"/>
      <c r="E52" s="30"/>
      <c r="F52" s="28"/>
      <c r="G52" s="28"/>
    </row>
    <row r="53" spans="1:255" ht="24" customHeight="1">
      <c r="A53" s="15"/>
      <c r="B53" s="47" t="s">
        <v>65</v>
      </c>
      <c r="C53" s="37" t="s">
        <v>50</v>
      </c>
      <c r="D53" s="37" t="s">
        <v>66</v>
      </c>
      <c r="E53" s="47" t="s">
        <v>26</v>
      </c>
      <c r="F53" s="37" t="s">
        <v>27</v>
      </c>
      <c r="G53" s="47" t="s">
        <v>28</v>
      </c>
    </row>
    <row r="54" spans="1:255" ht="12.75" customHeight="1">
      <c r="A54" s="15"/>
      <c r="B54" s="56"/>
      <c r="C54" s="13"/>
      <c r="D54" s="13"/>
      <c r="E54" s="39"/>
      <c r="F54" s="57"/>
      <c r="G54" s="42"/>
    </row>
    <row r="55" spans="1:255" ht="13.5" customHeight="1">
      <c r="A55" s="15"/>
      <c r="B55" s="46" t="s">
        <v>67</v>
      </c>
      <c r="C55" s="43"/>
      <c r="D55" s="43"/>
      <c r="E55" s="43"/>
      <c r="F55" s="44"/>
      <c r="G55" s="45"/>
    </row>
    <row r="56" spans="1:255" ht="12" customHeight="1">
      <c r="A56" s="15"/>
      <c r="B56" s="16"/>
      <c r="C56" s="16"/>
      <c r="D56" s="16"/>
      <c r="E56" s="16"/>
      <c r="F56" s="29"/>
      <c r="G56" s="29"/>
    </row>
    <row r="57" spans="1:255" ht="12" customHeight="1">
      <c r="A57" s="15"/>
      <c r="B57" s="58" t="s">
        <v>68</v>
      </c>
      <c r="C57" s="59"/>
      <c r="D57" s="59"/>
      <c r="E57" s="59"/>
      <c r="F57" s="59"/>
      <c r="G57" s="60">
        <f>G24+G38+G50+G55+G28</f>
        <v>953300</v>
      </c>
    </row>
    <row r="58" spans="1:255" ht="12" customHeight="1">
      <c r="A58" s="15"/>
      <c r="B58" s="64" t="s">
        <v>69</v>
      </c>
      <c r="C58" s="33"/>
      <c r="D58" s="33"/>
      <c r="E58" s="33"/>
      <c r="F58" s="33"/>
      <c r="G58" s="61">
        <f>G57*0.05</f>
        <v>47665</v>
      </c>
    </row>
    <row r="59" spans="1:255" ht="12" customHeight="1">
      <c r="A59" s="15"/>
      <c r="B59" s="62" t="s">
        <v>70</v>
      </c>
      <c r="C59" s="32"/>
      <c r="D59" s="32"/>
      <c r="E59" s="32"/>
      <c r="F59" s="32"/>
      <c r="G59" s="63">
        <f>G57+G58</f>
        <v>1000965</v>
      </c>
    </row>
    <row r="60" spans="1:255" ht="12" customHeight="1">
      <c r="A60" s="15"/>
      <c r="B60" s="64" t="s">
        <v>71</v>
      </c>
      <c r="C60" s="33"/>
      <c r="D60" s="33"/>
      <c r="E60" s="33"/>
      <c r="F60" s="33"/>
      <c r="G60" s="61">
        <f>G12</f>
        <v>2250000</v>
      </c>
    </row>
    <row r="61" spans="1:255" ht="12" customHeight="1">
      <c r="A61" s="15"/>
      <c r="B61" s="65" t="s">
        <v>72</v>
      </c>
      <c r="C61" s="66"/>
      <c r="D61" s="66"/>
      <c r="E61" s="66"/>
      <c r="F61" s="66"/>
      <c r="G61" s="67">
        <f>G60-G59</f>
        <v>1249035</v>
      </c>
    </row>
    <row r="62" spans="1:255" s="70" customFormat="1" ht="12" customHeight="1">
      <c r="A62" s="18"/>
      <c r="B62" s="19" t="s">
        <v>73</v>
      </c>
      <c r="C62" s="17"/>
      <c r="D62" s="17"/>
      <c r="E62" s="17"/>
      <c r="F62" s="17"/>
      <c r="G62" s="68">
        <f>SUM(G57:G58)</f>
        <v>1000965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18"/>
      <c r="B63" s="20"/>
      <c r="C63" s="17"/>
      <c r="D63" s="17"/>
      <c r="E63" s="17"/>
      <c r="F63" s="17"/>
      <c r="G63" s="68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18"/>
      <c r="B64" s="73" t="s">
        <v>74</v>
      </c>
      <c r="C64" s="74"/>
      <c r="D64" s="74"/>
      <c r="E64" s="75"/>
      <c r="F64" s="18"/>
      <c r="G64" s="68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18"/>
      <c r="B65" s="76" t="s">
        <v>75</v>
      </c>
      <c r="C65" s="18"/>
      <c r="D65" s="18"/>
      <c r="E65" s="77"/>
      <c r="F65" s="18"/>
      <c r="G65" s="68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18"/>
      <c r="B66" s="76" t="s">
        <v>76</v>
      </c>
      <c r="C66" s="18"/>
      <c r="D66" s="18"/>
      <c r="E66" s="77"/>
      <c r="F66" s="18"/>
      <c r="G66" s="68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18"/>
      <c r="B67" s="76" t="s">
        <v>77</v>
      </c>
      <c r="C67" s="18"/>
      <c r="D67" s="18"/>
      <c r="E67" s="77"/>
      <c r="F67" s="18"/>
      <c r="G67" s="68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18"/>
      <c r="B68" s="76" t="s">
        <v>78</v>
      </c>
      <c r="C68" s="18"/>
      <c r="D68" s="18"/>
      <c r="E68" s="77"/>
      <c r="F68" s="18"/>
      <c r="G68" s="68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18"/>
      <c r="B69" s="76" t="s">
        <v>79</v>
      </c>
      <c r="C69" s="18"/>
      <c r="D69" s="18"/>
      <c r="E69" s="77"/>
      <c r="F69" s="18"/>
      <c r="G69" s="68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18"/>
      <c r="B70" s="78" t="s">
        <v>80</v>
      </c>
      <c r="C70" s="79"/>
      <c r="D70" s="79"/>
      <c r="E70" s="80"/>
      <c r="F70" s="18"/>
      <c r="G70" s="68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18"/>
      <c r="B71" s="20"/>
      <c r="C71" s="18"/>
      <c r="D71" s="18"/>
      <c r="E71" s="18"/>
      <c r="F71" s="18"/>
      <c r="G71" s="68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18"/>
      <c r="B72" s="95" t="s">
        <v>81</v>
      </c>
      <c r="C72" s="95"/>
      <c r="D72" s="81"/>
      <c r="E72" s="21"/>
      <c r="F72" s="21"/>
      <c r="G72" s="68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18"/>
      <c r="B73" s="82" t="s">
        <v>65</v>
      </c>
      <c r="C73" s="83" t="s">
        <v>82</v>
      </c>
      <c r="D73" s="84" t="s">
        <v>83</v>
      </c>
      <c r="E73" s="21"/>
      <c r="F73" s="21"/>
      <c r="G73" s="68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18"/>
      <c r="B74" s="85" t="s">
        <v>84</v>
      </c>
      <c r="C74" s="86">
        <f>G24</f>
        <v>420000</v>
      </c>
      <c r="D74" s="87">
        <f>(C74/C80)</f>
        <v>0.41959509073743839</v>
      </c>
      <c r="E74" s="21"/>
      <c r="F74" s="21"/>
      <c r="G74" s="68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18"/>
      <c r="B75" s="85" t="s">
        <v>85</v>
      </c>
      <c r="C75" s="88">
        <v>0</v>
      </c>
      <c r="D75" s="87">
        <v>0</v>
      </c>
      <c r="E75" s="21"/>
      <c r="F75" s="21"/>
      <c r="G75" s="68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18"/>
      <c r="B76" s="85" t="s">
        <v>86</v>
      </c>
      <c r="C76" s="86">
        <f>G38</f>
        <v>355000</v>
      </c>
      <c r="D76" s="87">
        <f>(C76/C80)</f>
        <v>0.35465775526616816</v>
      </c>
      <c r="E76" s="21"/>
      <c r="F76" s="21"/>
      <c r="G76" s="68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18"/>
      <c r="B77" s="85" t="s">
        <v>49</v>
      </c>
      <c r="C77" s="86">
        <f>G50</f>
        <v>178300</v>
      </c>
      <c r="D77" s="87">
        <f>(C77/C80)</f>
        <v>0.17812810637734586</v>
      </c>
      <c r="E77" s="21"/>
      <c r="F77" s="21"/>
      <c r="G77" s="68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18"/>
      <c r="B78" s="85" t="s">
        <v>87</v>
      </c>
      <c r="C78" s="89">
        <f>G55</f>
        <v>0</v>
      </c>
      <c r="D78" s="87">
        <f>(C78/C80)</f>
        <v>0</v>
      </c>
      <c r="E78" s="22"/>
      <c r="F78" s="22"/>
      <c r="G78" s="68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18"/>
      <c r="B79" s="85" t="s">
        <v>88</v>
      </c>
      <c r="C79" s="89">
        <f>G58</f>
        <v>47665</v>
      </c>
      <c r="D79" s="87">
        <f>(C79/C80)</f>
        <v>4.7619047619047616E-2</v>
      </c>
      <c r="E79" s="22"/>
      <c r="F79" s="22"/>
      <c r="G79" s="68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18"/>
      <c r="B80" s="82" t="s">
        <v>89</v>
      </c>
      <c r="C80" s="90">
        <f>SUM(C74:C79)</f>
        <v>1000965</v>
      </c>
      <c r="D80" s="91">
        <f>SUM(D74:D79)</f>
        <v>1</v>
      </c>
      <c r="E80" s="22"/>
      <c r="F80" s="22"/>
      <c r="G80" s="68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18"/>
      <c r="B81" s="20"/>
      <c r="C81" s="17"/>
      <c r="D81" s="17"/>
      <c r="E81" s="17"/>
      <c r="F81" s="17"/>
      <c r="G81" s="68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18"/>
      <c r="B82" s="71"/>
      <c r="C82" s="17"/>
      <c r="D82" s="17"/>
      <c r="E82" s="17"/>
      <c r="F82" s="17"/>
      <c r="G82" s="68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18"/>
      <c r="B83" s="92"/>
      <c r="C83" s="93" t="s">
        <v>90</v>
      </c>
      <c r="D83" s="92"/>
      <c r="E83" s="92"/>
      <c r="F83" s="22"/>
      <c r="G83" s="68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18"/>
      <c r="B84" s="82" t="s">
        <v>91</v>
      </c>
      <c r="C84" s="94">
        <v>800</v>
      </c>
      <c r="D84" s="94">
        <v>1000</v>
      </c>
      <c r="E84" s="94">
        <v>1200</v>
      </c>
      <c r="F84" s="23"/>
      <c r="G84" s="72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18"/>
      <c r="B85" s="82" t="s">
        <v>92</v>
      </c>
      <c r="C85" s="94">
        <f>(G59/C84)</f>
        <v>1251.20625</v>
      </c>
      <c r="D85" s="94">
        <f>C80/D84</f>
        <v>1000.965</v>
      </c>
      <c r="E85" s="94">
        <f>(G59/E84)</f>
        <v>834.13750000000005</v>
      </c>
      <c r="F85" s="23"/>
      <c r="G85" s="72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18"/>
      <c r="B86" s="19" t="s">
        <v>93</v>
      </c>
      <c r="C86" s="18"/>
      <c r="D86" s="18"/>
      <c r="E86" s="18"/>
      <c r="F86" s="18"/>
      <c r="G86" s="18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ht="11.25" customHeight="1">
      <c r="B87" s="34"/>
      <c r="C87" s="34"/>
      <c r="D87" s="34"/>
      <c r="E87" s="34"/>
      <c r="F87" s="34"/>
      <c r="G87" s="34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78740157480314965" bottom="0.98425196850393704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Quinoa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2023-02-13T15:21:49Z</cp:lastPrinted>
  <dcterms:created xsi:type="dcterms:W3CDTF">2020-11-27T12:49:26Z</dcterms:created>
  <dcterms:modified xsi:type="dcterms:W3CDTF">2023-03-21T17:48:18Z</dcterms:modified>
  <cp:category/>
  <cp:contentStatus/>
</cp:coreProperties>
</file>