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Vilcun\"/>
    </mc:Choice>
  </mc:AlternateContent>
  <bookViews>
    <workbookView xWindow="0" yWindow="0" windowWidth="20490" windowHeight="7620"/>
  </bookViews>
  <sheets>
    <sheet name="Quinua" sheetId="1" r:id="rId1"/>
  </sheets>
  <calcPr calcId="162913"/>
</workbook>
</file>

<file path=xl/calcChain.xml><?xml version="1.0" encoding="utf-8"?>
<calcChain xmlns="http://schemas.openxmlformats.org/spreadsheetml/2006/main">
  <c r="D92" i="1" l="1"/>
  <c r="C83" i="1"/>
  <c r="G62" i="1"/>
  <c r="G61" i="1"/>
  <c r="G56" i="1"/>
  <c r="G55" i="1"/>
  <c r="G54" i="1"/>
  <c r="G53" i="1"/>
  <c r="G52" i="1"/>
  <c r="G51" i="1"/>
  <c r="G50" i="1"/>
  <c r="G49" i="1"/>
  <c r="G48" i="1"/>
  <c r="G47" i="1"/>
  <c r="G42" i="1"/>
  <c r="G41" i="1"/>
  <c r="G40" i="1"/>
  <c r="G39" i="1"/>
  <c r="G38" i="1"/>
  <c r="G37" i="1"/>
  <c r="G36" i="1"/>
  <c r="G35" i="1"/>
  <c r="G34" i="1"/>
  <c r="G43" i="1" s="1"/>
  <c r="C84" i="1" s="1"/>
  <c r="G24" i="1"/>
  <c r="G23" i="1"/>
  <c r="G22" i="1"/>
  <c r="G21" i="1"/>
  <c r="G12" i="1"/>
  <c r="G68" i="1" s="1"/>
  <c r="G57" i="1" l="1"/>
  <c r="C85" i="1" s="1"/>
  <c r="G25" i="1"/>
  <c r="G65" i="1" s="1"/>
  <c r="G66" i="1" s="1"/>
  <c r="G63" i="1"/>
  <c r="C86" i="1" s="1"/>
  <c r="C82" i="1"/>
  <c r="C87" i="1" l="1"/>
  <c r="G67" i="1"/>
  <c r="E93" i="1" l="1"/>
  <c r="D93" i="1"/>
  <c r="C93" i="1"/>
  <c r="G69" i="1"/>
  <c r="C88" i="1"/>
  <c r="D86" i="1" l="1"/>
  <c r="D85" i="1"/>
  <c r="D84" i="1"/>
  <c r="D82" i="1"/>
  <c r="D87" i="1"/>
  <c r="D88" i="1" l="1"/>
</calcChain>
</file>

<file path=xl/sharedStrings.xml><?xml version="1.0" encoding="utf-8"?>
<sst xmlns="http://schemas.openxmlformats.org/spreadsheetml/2006/main" count="171" uniqueCount="114">
  <si>
    <t>RUBRO O CULTIVO</t>
  </si>
  <si>
    <t>QUINOA</t>
  </si>
  <si>
    <t>RENDIMIENTO (qqm/ha)</t>
  </si>
  <si>
    <t>VARIEDAD</t>
  </si>
  <si>
    <t>REGALONA BAER</t>
  </si>
  <si>
    <t>FECHA ESTIMADA  PRECIO VENTA</t>
  </si>
  <si>
    <t>ABRIL 2024</t>
  </si>
  <si>
    <t>NIVEL TECNOLÓGICO</t>
  </si>
  <si>
    <t>Medio</t>
  </si>
  <si>
    <t>PRECIO ESPERADO ($/Quintal)</t>
  </si>
  <si>
    <t>REGIÓN</t>
  </si>
  <si>
    <t>ARAUCANIA</t>
  </si>
  <si>
    <t>INGRESO ESPERADO, con IVA ($)</t>
  </si>
  <si>
    <t>AGENCIA DE ÁREA</t>
  </si>
  <si>
    <t>DESTINO PRODUCCION</t>
  </si>
  <si>
    <t>MERCADO REGIONAL</t>
  </si>
  <si>
    <t>COMUNA/LOCALIDAD</t>
  </si>
  <si>
    <t>FECHA DE COSECHA</t>
  </si>
  <si>
    <t>FECHA PRECIO INSUMOS</t>
  </si>
  <si>
    <t>CONTINGENCIA</t>
  </si>
  <si>
    <t>Sequía,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</si>
  <si>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</si>
  <si>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</si>
  <si>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</si>
  <si>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</si>
  <si>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</si>
  <si>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</si>
  <si>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</si>
  <si>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</si>
  <si>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herbicidas</t>
  </si>
  <si>
    <t>JH</t>
  </si>
  <si>
    <t>Septiembre-Noviembre</t>
  </si>
  <si>
    <t>Aplicación de funguicidas</t>
  </si>
  <si>
    <t>Junio-Diciembre</t>
  </si>
  <si>
    <t>Aplicación de fertilizantes</t>
  </si>
  <si>
    <t>Septiembre-Junio</t>
  </si>
  <si>
    <t>Cosecha</t>
  </si>
  <si>
    <t>Marzo</t>
  </si>
  <si>
    <t>Subtotal Jornadas Hombre</t>
  </si>
  <si>
    <t>JORNADAS ANIMAL</t>
  </si>
  <si>
    <t xml:space="preserve"> </t>
  </si>
  <si>
    <t>Subtotal Jornadas Animal</t>
  </si>
  <si>
    <t>MAQUINARIA</t>
  </si>
  <si>
    <t xml:space="preserve">Rastra </t>
  </si>
  <si>
    <t>JM</t>
  </si>
  <si>
    <t>Julio-agosto</t>
  </si>
  <si>
    <t>Arado</t>
  </si>
  <si>
    <t>Julio-Agosto</t>
  </si>
  <si>
    <t>Vibrocultivador</t>
  </si>
  <si>
    <t>Sembradora</t>
  </si>
  <si>
    <t>Septiembre</t>
  </si>
  <si>
    <t>Aplicación Herbicida (1)</t>
  </si>
  <si>
    <t>Agosto</t>
  </si>
  <si>
    <t>Aplicación Herbicida (2)</t>
  </si>
  <si>
    <t>Septiembre-Octubre</t>
  </si>
  <si>
    <t>Aplicación Fungicida</t>
  </si>
  <si>
    <t>Octubre-Noviembre</t>
  </si>
  <si>
    <t>Trompo Abonador</t>
  </si>
  <si>
    <t>Octubre</t>
  </si>
  <si>
    <t>Cosecha (trilladora)</t>
  </si>
  <si>
    <t>Subtotal Costo Maquinaria</t>
  </si>
  <si>
    <t>INSUMOS</t>
  </si>
  <si>
    <t>Insumos</t>
  </si>
  <si>
    <t>Unidad (Kg/l/u)</t>
  </si>
  <si>
    <t>Cantidad (Kg/l/u)</t>
  </si>
  <si>
    <t>Semilla de Quinoa</t>
  </si>
  <si>
    <t>kg</t>
  </si>
  <si>
    <t>Urea</t>
  </si>
  <si>
    <t>SFT</t>
  </si>
  <si>
    <t>Cloruro Potasio</t>
  </si>
  <si>
    <t>Boro</t>
  </si>
  <si>
    <t>Glifosato</t>
  </si>
  <si>
    <t>l</t>
  </si>
  <si>
    <t>Desinfectante semilla</t>
  </si>
  <si>
    <t>Metamitron (herbicida)</t>
  </si>
  <si>
    <t>septiembre-Octubre</t>
  </si>
  <si>
    <t>Sampro (funguicida)</t>
  </si>
  <si>
    <t>Sacos</t>
  </si>
  <si>
    <t>Sc</t>
  </si>
  <si>
    <t>Subtotal Insumos</t>
  </si>
  <si>
    <t>OTROS</t>
  </si>
  <si>
    <t>Item</t>
  </si>
  <si>
    <t>Análisis de suelo</t>
  </si>
  <si>
    <t>Muestra</t>
  </si>
  <si>
    <t>Junio-Julio</t>
  </si>
  <si>
    <t>Fletes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</si>
  <si>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</si>
  <si>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</si>
  <si>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</si>
  <si>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</si>
  <si>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</si>
  <si>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</si>
  <si>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</rPr>
      <t>Fuente</t>
    </r>
    <r>
      <rPr>
        <sz val="8"/>
        <color indexed="8"/>
        <rFont val="Calibri"/>
      </rPr>
      <t>: INDAP</t>
    </r>
  </si>
  <si>
    <r>
      <rPr>
        <b/>
        <u/>
        <sz val="7"/>
        <color indexed="8"/>
        <rFont val="Calibri"/>
      </rPr>
      <t>Notas</t>
    </r>
    <r>
      <rPr>
        <b/>
        <sz val="7"/>
        <color indexed="8"/>
        <rFont val="Calibri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</si>
  <si>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</si>
  <si>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</si>
  <si>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</si>
  <si>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</si>
  <si>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</si>
  <si>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</si>
  <si>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</si>
  <si>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</si>
  <si>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</si>
  <si>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</si>
  <si>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</si>
  <si>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</si>
  <si>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</si>
  <si>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</si>
  <si>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</si>
  <si>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($/qqm)</t>
  </si>
  <si>
    <t>Rendimiento  (qmm/há)</t>
  </si>
  <si>
    <t>Costo unitario ($/qqm) (*)</t>
  </si>
  <si>
    <t>(*): Este valor representa el valor mìnimo de venta del producto</t>
  </si>
  <si>
    <t>VILCUN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</si>
</sst>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mm&quot;-&quot;yy"/>
    <numFmt numFmtId="165" formatCode="#,##0.0"/>
    <numFmt numFmtId="166" formatCode="#,##0.000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8"/>
      <color indexed="9"/>
      <name val="Arial Narrow"/>
    </font>
    <font>
      <sz val="8"/>
      <color indexed="8"/>
      <name val="Arial Narrow"/>
    </font>
    <font>
      <sz val="8"/>
      <color indexed="9"/>
      <name val="Arial Narrow"/>
    </font>
    <font>
      <b/>
      <i/>
      <sz val="8"/>
      <color indexed="9"/>
      <name val="Arial Narrow"/>
    </font>
    <font>
      <u/>
      <sz val="8"/>
      <color indexed="8"/>
      <name val="Calibri"/>
    </font>
    <font>
      <sz val="8"/>
      <color indexed="8"/>
      <name val="Calibri"/>
    </font>
    <font>
      <b/>
      <sz val="7"/>
      <color indexed="9"/>
      <name val="Calibri"/>
    </font>
    <font>
      <b/>
      <sz val="9"/>
      <color indexed="9"/>
      <name val="Calibri"/>
    </font>
    <font>
      <b/>
      <sz val="7"/>
      <color indexed="8"/>
      <name val="Calibri"/>
    </font>
    <font>
      <b/>
      <u/>
      <sz val="7"/>
      <color indexed="8"/>
      <name val="Calibri"/>
    </font>
    <font>
      <sz val="7"/>
      <color indexed="8"/>
      <name val="Calibri"/>
    </font>
    <font>
      <b/>
      <sz val="7"/>
      <color indexed="15"/>
      <name val="Calibri"/>
    </font>
    <font>
      <sz val="8"/>
      <color indexed="9"/>
      <name val="Calibri"/>
    </font>
    <font>
      <b/>
      <sz val="9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left" wrapText="1"/>
    </xf>
    <xf numFmtId="0" fontId="2" fillId="2" borderId="11" xfId="0" applyFont="1" applyFill="1" applyBorder="1" applyAlignment="1"/>
    <xf numFmtId="3" fontId="2" fillId="2" borderId="10" xfId="0" applyNumberFormat="1" applyFont="1" applyFill="1" applyBorder="1" applyAlignment="1">
      <alignment horizontal="left"/>
    </xf>
    <xf numFmtId="0" fontId="0" fillId="2" borderId="12" xfId="0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left" vertical="center"/>
    </xf>
    <xf numFmtId="17" fontId="2" fillId="2" borderId="10" xfId="0" applyNumberFormat="1" applyFont="1" applyFill="1" applyBorder="1" applyAlignment="1">
      <alignment horizontal="left"/>
    </xf>
    <xf numFmtId="164" fontId="2" fillId="2" borderId="10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wrapText="1"/>
    </xf>
    <xf numFmtId="14" fontId="2" fillId="2" borderId="13" xfId="0" applyNumberFormat="1" applyFont="1" applyFill="1" applyBorder="1" applyAlignment="1"/>
    <xf numFmtId="0" fontId="2" fillId="2" borderId="8" xfId="0" applyFont="1" applyFill="1" applyBorder="1" applyAlignment="1"/>
    <xf numFmtId="0" fontId="2" fillId="2" borderId="13" xfId="0" applyFont="1" applyFill="1" applyBorder="1" applyAlignment="1"/>
    <xf numFmtId="0" fontId="2" fillId="2" borderId="13" xfId="0" applyFont="1" applyFill="1" applyBorder="1" applyAlignment="1">
      <alignment horizontal="right" wrapText="1"/>
    </xf>
    <xf numFmtId="0" fontId="2" fillId="2" borderId="14" xfId="0" applyFont="1" applyFill="1" applyBorder="1" applyAlignment="1"/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/>
    <xf numFmtId="0" fontId="2" fillId="2" borderId="15" xfId="0" applyFont="1" applyFill="1" applyBorder="1" applyAlignment="1">
      <alignment horizontal="right"/>
    </xf>
    <xf numFmtId="0" fontId="0" fillId="2" borderId="16" xfId="0" applyFont="1" applyFill="1" applyBorder="1" applyAlignment="1"/>
    <xf numFmtId="49" fontId="1" fillId="5" borderId="17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49" fontId="3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right" vertical="center"/>
    </xf>
    <xf numFmtId="3" fontId="3" fillId="3" borderId="1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/>
    <xf numFmtId="3" fontId="2" fillId="2" borderId="15" xfId="0" applyNumberFormat="1" applyFont="1" applyFill="1" applyBorder="1" applyAlignment="1">
      <alignment horizontal="right"/>
    </xf>
    <xf numFmtId="49" fontId="1" fillId="5" borderId="19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right" vertical="center"/>
    </xf>
    <xf numFmtId="49" fontId="1" fillId="3" borderId="19" xfId="0" applyNumberFormat="1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0" fontId="0" fillId="2" borderId="22" xfId="0" applyFont="1" applyFill="1" applyBorder="1" applyAlignment="1"/>
    <xf numFmtId="0" fontId="2" fillId="2" borderId="19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vertical="center"/>
    </xf>
    <xf numFmtId="3" fontId="2" fillId="2" borderId="19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/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3" fontId="2" fillId="2" borderId="24" xfId="0" applyNumberFormat="1" applyFont="1" applyFill="1" applyBorder="1" applyAlignment="1">
      <alignment horizontal="right"/>
    </xf>
    <xf numFmtId="49" fontId="1" fillId="3" borderId="17" xfId="0" applyNumberFormat="1" applyFont="1" applyFill="1" applyBorder="1" applyAlignment="1">
      <alignment horizontal="center" vertical="center"/>
    </xf>
    <xf numFmtId="49" fontId="1" fillId="3" borderId="17" xfId="0" applyNumberFormat="1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center"/>
    </xf>
    <xf numFmtId="49" fontId="2" fillId="2" borderId="25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center"/>
    </xf>
    <xf numFmtId="166" fontId="2" fillId="2" borderId="25" xfId="0" applyNumberFormat="1" applyFont="1" applyFill="1" applyBorder="1" applyAlignment="1">
      <alignment horizontal="center"/>
    </xf>
    <xf numFmtId="49" fontId="2" fillId="2" borderId="25" xfId="0" applyNumberFormat="1" applyFont="1" applyFill="1" applyBorder="1" applyAlignment="1">
      <alignment horizontal="right"/>
    </xf>
    <xf numFmtId="3" fontId="2" fillId="2" borderId="25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right" vertical="center"/>
    </xf>
    <xf numFmtId="3" fontId="3" fillId="3" borderId="19" xfId="0" applyNumberFormat="1" applyFont="1" applyFill="1" applyBorder="1" applyAlignment="1">
      <alignment horizontal="right" vertical="center"/>
    </xf>
    <xf numFmtId="49" fontId="1" fillId="3" borderId="17" xfId="0" applyNumberFormat="1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center"/>
    </xf>
    <xf numFmtId="49" fontId="3" fillId="3" borderId="26" xfId="0" applyNumberFormat="1" applyFont="1" applyFill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right" vertical="center"/>
    </xf>
    <xf numFmtId="3" fontId="3" fillId="3" borderId="26" xfId="0" applyNumberFormat="1" applyFont="1" applyFill="1" applyBorder="1" applyAlignment="1">
      <alignment horizontal="right" vertical="center"/>
    </xf>
    <xf numFmtId="3" fontId="0" fillId="2" borderId="6" xfId="0" applyNumberFormat="1" applyFont="1" applyFill="1" applyBorder="1" applyAlignment="1"/>
    <xf numFmtId="0" fontId="2" fillId="2" borderId="27" xfId="0" applyFont="1" applyFill="1" applyBorder="1" applyAlignment="1"/>
    <xf numFmtId="3" fontId="2" fillId="2" borderId="27" xfId="0" applyNumberFormat="1" applyFont="1" applyFill="1" applyBorder="1" applyAlignment="1"/>
    <xf numFmtId="3" fontId="2" fillId="2" borderId="27" xfId="0" applyNumberFormat="1" applyFont="1" applyFill="1" applyBorder="1" applyAlignment="1">
      <alignment horizontal="right"/>
    </xf>
    <xf numFmtId="49" fontId="1" fillId="5" borderId="28" xfId="0" applyNumberFormat="1" applyFont="1" applyFill="1" applyBorder="1" applyAlignment="1">
      <alignment vertical="center"/>
    </xf>
    <xf numFmtId="0" fontId="1" fillId="5" borderId="29" xfId="0" applyFont="1" applyFill="1" applyBorder="1" applyAlignment="1">
      <alignment vertical="center"/>
    </xf>
    <xf numFmtId="167" fontId="1" fillId="5" borderId="30" xfId="0" applyNumberFormat="1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167" fontId="1" fillId="3" borderId="31" xfId="0" applyNumberFormat="1" applyFont="1" applyFill="1" applyBorder="1" applyAlignment="1">
      <alignment vertical="center"/>
    </xf>
    <xf numFmtId="49" fontId="1" fillId="5" borderId="12" xfId="0" applyNumberFormat="1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167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" fillId="5" borderId="33" xfId="0" applyFont="1" applyFill="1" applyBorder="1" applyAlignment="1">
      <alignment vertical="center"/>
    </xf>
    <xf numFmtId="167" fontId="1" fillId="5" borderId="34" xfId="0" applyNumberFormat="1" applyFont="1" applyFill="1" applyBorder="1" applyAlignment="1">
      <alignment vertical="center"/>
    </xf>
    <xf numFmtId="0" fontId="0" fillId="2" borderId="35" xfId="0" applyFont="1" applyFill="1" applyBorder="1" applyAlignment="1"/>
    <xf numFmtId="49" fontId="0" fillId="2" borderId="29" xfId="0" applyNumberFormat="1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67" fontId="8" fillId="2" borderId="29" xfId="0" applyNumberFormat="1" applyFont="1" applyFill="1" applyBorder="1" applyAlignment="1">
      <alignment horizontal="right" vertical="center"/>
    </xf>
    <xf numFmtId="0" fontId="0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167" fontId="8" fillId="2" borderId="6" xfId="0" applyNumberFormat="1" applyFont="1" applyFill="1" applyBorder="1" applyAlignment="1">
      <alignment horizontal="right" vertical="center"/>
    </xf>
    <xf numFmtId="0" fontId="0" fillId="2" borderId="37" xfId="0" applyFont="1" applyFill="1" applyBorder="1" applyAlignment="1"/>
    <xf numFmtId="49" fontId="9" fillId="2" borderId="38" xfId="0" applyNumberFormat="1" applyFont="1" applyFill="1" applyBorder="1" applyAlignment="1">
      <alignment vertical="center"/>
    </xf>
    <xf numFmtId="0" fontId="11" fillId="2" borderId="39" xfId="0" applyFont="1" applyFill="1" applyBorder="1" applyAlignment="1"/>
    <xf numFmtId="0" fontId="11" fillId="2" borderId="40" xfId="0" applyFont="1" applyFill="1" applyBorder="1" applyAlignment="1"/>
    <xf numFmtId="167" fontId="8" fillId="2" borderId="41" xfId="0" applyNumberFormat="1" applyFont="1" applyFill="1" applyBorder="1" applyAlignment="1">
      <alignment horizontal="right" vertical="center"/>
    </xf>
    <xf numFmtId="49" fontId="11" fillId="2" borderId="41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0" fontId="11" fillId="2" borderId="42" xfId="0" applyFont="1" applyFill="1" applyBorder="1" applyAlignment="1"/>
    <xf numFmtId="49" fontId="11" fillId="2" borderId="43" xfId="0" applyNumberFormat="1" applyFont="1" applyFill="1" applyBorder="1" applyAlignment="1">
      <alignment vertical="center"/>
    </xf>
    <xf numFmtId="0" fontId="11" fillId="2" borderId="36" xfId="0" applyFont="1" applyFill="1" applyBorder="1" applyAlignment="1"/>
    <xf numFmtId="0" fontId="11" fillId="2" borderId="44" xfId="0" applyFont="1" applyFill="1" applyBorder="1" applyAlignment="1"/>
    <xf numFmtId="0" fontId="11" fillId="2" borderId="39" xfId="0" applyFont="1" applyFill="1" applyBorder="1" applyAlignment="1">
      <alignment vertical="center"/>
    </xf>
    <xf numFmtId="0" fontId="11" fillId="6" borderId="44" xfId="0" applyFont="1" applyFill="1" applyBorder="1" applyAlignment="1"/>
    <xf numFmtId="0" fontId="11" fillId="7" borderId="41" xfId="0" applyFont="1" applyFill="1" applyBorder="1" applyAlignment="1"/>
    <xf numFmtId="0" fontId="11" fillId="7" borderId="6" xfId="0" applyFont="1" applyFill="1" applyBorder="1" applyAlignment="1"/>
    <xf numFmtId="49" fontId="9" fillId="8" borderId="45" xfId="0" applyNumberFormat="1" applyFont="1" applyFill="1" applyBorder="1" applyAlignment="1">
      <alignment vertical="center"/>
    </xf>
    <xf numFmtId="49" fontId="9" fillId="8" borderId="46" xfId="0" applyNumberFormat="1" applyFont="1" applyFill="1" applyBorder="1" applyAlignment="1">
      <alignment horizontal="center" vertical="center"/>
    </xf>
    <xf numFmtId="49" fontId="11" fillId="8" borderId="47" xfId="0" applyNumberFormat="1" applyFont="1" applyFill="1" applyBorder="1" applyAlignment="1">
      <alignment horizontal="center"/>
    </xf>
    <xf numFmtId="49" fontId="9" fillId="2" borderId="48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49" xfId="0" applyNumberFormat="1" applyFont="1" applyFill="1" applyBorder="1" applyAlignment="1"/>
    <xf numFmtId="168" fontId="9" fillId="2" borderId="10" xfId="0" applyNumberFormat="1" applyFont="1" applyFill="1" applyBorder="1" applyAlignment="1">
      <alignment vertical="center"/>
    </xf>
    <xf numFmtId="0" fontId="7" fillId="7" borderId="41" xfId="0" applyFont="1" applyFill="1" applyBorder="1" applyAlignment="1">
      <alignment vertical="center"/>
    </xf>
    <xf numFmtId="0" fontId="7" fillId="7" borderId="6" xfId="0" applyFont="1" applyFill="1" applyBorder="1" applyAlignment="1">
      <alignment vertical="center"/>
    </xf>
    <xf numFmtId="49" fontId="9" fillId="8" borderId="50" xfId="0" applyNumberFormat="1" applyFont="1" applyFill="1" applyBorder="1" applyAlignment="1">
      <alignment vertical="center"/>
    </xf>
    <xf numFmtId="168" fontId="9" fillId="8" borderId="51" xfId="0" applyNumberFormat="1" applyFont="1" applyFill="1" applyBorder="1" applyAlignment="1">
      <alignment vertical="center"/>
    </xf>
    <xf numFmtId="9" fontId="9" fillId="8" borderId="52" xfId="0" applyNumberFormat="1" applyFont="1" applyFill="1" applyBorder="1" applyAlignment="1">
      <alignment vertical="center"/>
    </xf>
    <xf numFmtId="0" fontId="0" fillId="2" borderId="39" xfId="0" applyFont="1" applyFill="1" applyBorder="1" applyAlignment="1">
      <alignment vertical="center"/>
    </xf>
    <xf numFmtId="0" fontId="7" fillId="2" borderId="3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13" fillId="2" borderId="36" xfId="0" applyFont="1" applyFill="1" applyBorder="1" applyAlignment="1">
      <alignment vertical="center"/>
    </xf>
    <xf numFmtId="3" fontId="9" fillId="8" borderId="46" xfId="0" applyNumberFormat="1" applyFont="1" applyFill="1" applyBorder="1" applyAlignment="1">
      <alignment vertical="center"/>
    </xf>
    <xf numFmtId="0" fontId="9" fillId="7" borderId="12" xfId="0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horizontal="right" vertical="center"/>
    </xf>
    <xf numFmtId="168" fontId="9" fillId="8" borderId="52" xfId="0" applyNumberFormat="1" applyFont="1" applyFill="1" applyBorder="1" applyAlignment="1">
      <alignment vertical="center"/>
    </xf>
    <xf numFmtId="0" fontId="9" fillId="7" borderId="41" xfId="0" applyFont="1" applyFill="1" applyBorder="1" applyAlignment="1">
      <alignment vertical="center"/>
    </xf>
    <xf numFmtId="49" fontId="11" fillId="2" borderId="56" xfId="0" applyNumberFormat="1" applyFont="1" applyFill="1" applyBorder="1" applyAlignment="1">
      <alignment vertical="center"/>
    </xf>
    <xf numFmtId="0" fontId="11" fillId="2" borderId="56" xfId="0" applyFont="1" applyFill="1" applyBorder="1" applyAlignment="1"/>
    <xf numFmtId="0" fontId="11" fillId="2" borderId="57" xfId="0" applyFont="1" applyFill="1" applyBorder="1" applyAlignment="1"/>
    <xf numFmtId="0" fontId="11" fillId="2" borderId="57" xfId="0" applyFont="1" applyFill="1" applyBorder="1" applyAlignment="1">
      <alignment horizontal="right"/>
    </xf>
    <xf numFmtId="0" fontId="0" fillId="2" borderId="57" xfId="0" applyFont="1" applyFill="1" applyBorder="1" applyAlignment="1"/>
    <xf numFmtId="0" fontId="0" fillId="2" borderId="58" xfId="0" applyFont="1" applyFill="1" applyBorder="1" applyAlignment="1"/>
    <xf numFmtId="49" fontId="3" fillId="3" borderId="10" xfId="0" applyNumberFormat="1" applyFont="1" applyFill="1" applyBorder="1" applyAlignment="1">
      <alignment wrapText="1"/>
    </xf>
    <xf numFmtId="0" fontId="3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4" fillId="3" borderId="10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49" fontId="9" fillId="6" borderId="53" xfId="0" applyNumberFormat="1" applyFont="1" applyFill="1" applyBorder="1" applyAlignment="1">
      <alignment horizontal="center" vertical="center"/>
    </xf>
    <xf numFmtId="49" fontId="9" fillId="6" borderId="54" xfId="0" applyNumberFormat="1" applyFont="1" applyFill="1" applyBorder="1" applyAlignment="1">
      <alignment horizontal="center" vertical="center"/>
    </xf>
    <xf numFmtId="49" fontId="9" fillId="6" borderId="55" xfId="0" applyNumberFormat="1" applyFont="1" applyFill="1" applyBorder="1" applyAlignment="1">
      <alignment horizontal="center" vertical="center"/>
    </xf>
    <xf numFmtId="49" fontId="12" fillId="6" borderId="43" xfId="0" applyNumberFormat="1" applyFont="1" applyFill="1" applyBorder="1" applyAlignment="1">
      <alignment vertical="center"/>
    </xf>
    <xf numFmtId="0" fontId="9" fillId="6" borderId="36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4CB3B0"/>
      <rgbColor rgb="FF777670"/>
      <rgbColor rgb="FF7F7F7F"/>
      <rgbColor rgb="FFFF891C"/>
      <rgbColor rgb="FFFEFEFE"/>
      <rgbColor rgb="FFB97034"/>
      <rgbColor rgb="FFD8D8D8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1019172</xdr:colOff>
      <xdr:row>0</xdr:row>
      <xdr:rowOff>161925</xdr:rowOff>
    </xdr:from>
    <xdr:to>
      <xdr:col>6</xdr:col>
      <xdr:colOff>1133474</xdr:colOff>
      <xdr:row>7</xdr:row>
      <xdr:rowOff>110335</xdr:rowOff>
    </xdr:to>
    <xdr:pic>
      <xdr:nvPicPr>
        <xdr:cNvPr id="2" name="Imagen 1" descr="Imagen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019172" y="161925"/>
          <a:ext cx="8610603" cy="128191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showGridLines="0" tabSelected="1" workbookViewId="0">
      <selection activeCell="L9" sqref="L9"/>
    </sheetView>
  </sheetViews>
  <sheetFormatPr baseColWidth="10" defaultColWidth="10.85546875" defaultRowHeight="11.25" customHeight="1" x14ac:dyDescent="0.25"/>
  <cols>
    <col min="1" max="1" width="5.5703125" style="1" customWidth="1"/>
    <col min="2" max="2" width="31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" customWidth="1"/>
    <col min="8" max="15" width="10.85546875" style="1" customWidth="1"/>
    <col min="16" max="16384" width="10.85546875" style="1"/>
  </cols>
  <sheetData>
    <row r="1" spans="1:14" ht="15" customHeight="1" x14ac:dyDescent="0.25">
      <c r="A1" s="2"/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5"/>
    </row>
    <row r="2" spans="1:14" ht="15" customHeight="1" x14ac:dyDescent="0.25">
      <c r="A2" s="2"/>
      <c r="B2" s="2"/>
      <c r="C2" s="2"/>
      <c r="D2" s="2"/>
      <c r="E2" s="2"/>
      <c r="F2" s="2"/>
      <c r="G2" s="2"/>
      <c r="H2" s="6"/>
      <c r="I2" s="7"/>
      <c r="J2" s="7"/>
      <c r="K2" s="7"/>
      <c r="L2" s="7"/>
      <c r="M2" s="7"/>
      <c r="N2" s="8"/>
    </row>
    <row r="3" spans="1:14" ht="15" customHeight="1" x14ac:dyDescent="0.25">
      <c r="A3" s="2"/>
      <c r="B3" s="2"/>
      <c r="C3" s="2"/>
      <c r="D3" s="2"/>
      <c r="E3" s="2"/>
      <c r="F3" s="2"/>
      <c r="G3" s="2"/>
      <c r="H3" s="6"/>
      <c r="I3" s="7"/>
      <c r="J3" s="7"/>
      <c r="K3" s="7"/>
      <c r="L3" s="7"/>
      <c r="M3" s="7"/>
      <c r="N3" s="8"/>
    </row>
    <row r="4" spans="1:14" ht="15" customHeight="1" x14ac:dyDescent="0.25">
      <c r="A4" s="2"/>
      <c r="B4" s="2"/>
      <c r="C4" s="2"/>
      <c r="D4" s="2"/>
      <c r="E4" s="2"/>
      <c r="F4" s="2"/>
      <c r="G4" s="2"/>
      <c r="H4" s="6"/>
      <c r="I4" s="7"/>
      <c r="J4" s="7"/>
      <c r="K4" s="7"/>
      <c r="L4" s="7"/>
      <c r="M4" s="7"/>
      <c r="N4" s="8"/>
    </row>
    <row r="5" spans="1:14" ht="15" customHeight="1" x14ac:dyDescent="0.25">
      <c r="A5" s="2"/>
      <c r="B5" s="2"/>
      <c r="C5" s="2"/>
      <c r="D5" s="2"/>
      <c r="E5" s="2"/>
      <c r="F5" s="2"/>
      <c r="G5" s="2"/>
      <c r="H5" s="6"/>
      <c r="I5" s="7"/>
      <c r="J5" s="7"/>
      <c r="K5" s="7"/>
      <c r="L5" s="7"/>
      <c r="M5" s="7"/>
      <c r="N5" s="8"/>
    </row>
    <row r="6" spans="1:14" ht="15" customHeight="1" x14ac:dyDescent="0.25">
      <c r="A6" s="2"/>
      <c r="B6" s="2"/>
      <c r="C6" s="2"/>
      <c r="D6" s="2"/>
      <c r="E6" s="2"/>
      <c r="F6" s="2"/>
      <c r="G6" s="2"/>
      <c r="H6" s="6"/>
      <c r="I6" s="7"/>
      <c r="J6" s="7"/>
      <c r="K6" s="7"/>
      <c r="L6" s="7"/>
      <c r="M6" s="7"/>
      <c r="N6" s="8"/>
    </row>
    <row r="7" spans="1:14" ht="15" customHeight="1" x14ac:dyDescent="0.25">
      <c r="A7" s="2"/>
      <c r="B7" s="2"/>
      <c r="C7" s="2"/>
      <c r="D7" s="2"/>
      <c r="E7" s="2"/>
      <c r="F7" s="2"/>
      <c r="G7" s="2"/>
      <c r="H7" s="6"/>
      <c r="I7" s="7"/>
      <c r="J7" s="7"/>
      <c r="K7" s="7"/>
      <c r="L7" s="7"/>
      <c r="M7" s="7"/>
      <c r="N7" s="8"/>
    </row>
    <row r="8" spans="1:14" ht="15" customHeight="1" x14ac:dyDescent="0.25">
      <c r="A8" s="2"/>
      <c r="B8" s="9"/>
      <c r="C8" s="9"/>
      <c r="D8" s="2"/>
      <c r="E8" s="9"/>
      <c r="F8" s="9"/>
      <c r="G8" s="9"/>
      <c r="H8" s="6"/>
      <c r="I8" s="7"/>
      <c r="J8" s="7"/>
      <c r="K8" s="7"/>
      <c r="L8" s="7"/>
      <c r="M8" s="7"/>
      <c r="N8" s="8"/>
    </row>
    <row r="9" spans="1:14" ht="12.2" customHeight="1" x14ac:dyDescent="0.25">
      <c r="A9" s="10"/>
      <c r="B9" s="11" t="s">
        <v>0</v>
      </c>
      <c r="C9" s="12" t="s">
        <v>1</v>
      </c>
      <c r="D9" s="13"/>
      <c r="E9" s="152" t="s">
        <v>2</v>
      </c>
      <c r="F9" s="153"/>
      <c r="G9" s="14">
        <v>27.5</v>
      </c>
      <c r="H9" s="15"/>
      <c r="I9" s="7"/>
      <c r="J9" s="7"/>
      <c r="K9" s="7"/>
      <c r="L9" s="7"/>
      <c r="M9" s="7"/>
      <c r="N9" s="8"/>
    </row>
    <row r="10" spans="1:14" ht="18" customHeight="1" x14ac:dyDescent="0.25">
      <c r="A10" s="10"/>
      <c r="B10" s="16" t="s">
        <v>3</v>
      </c>
      <c r="C10" s="17" t="s">
        <v>4</v>
      </c>
      <c r="D10" s="13"/>
      <c r="E10" s="154" t="s">
        <v>5</v>
      </c>
      <c r="F10" s="155"/>
      <c r="G10" s="17" t="s">
        <v>6</v>
      </c>
      <c r="H10" s="15"/>
      <c r="I10" s="7"/>
      <c r="J10" s="7"/>
      <c r="K10" s="7"/>
      <c r="L10" s="7"/>
      <c r="M10" s="7"/>
      <c r="N10" s="8"/>
    </row>
    <row r="11" spans="1:14" ht="18" customHeight="1" x14ac:dyDescent="0.25">
      <c r="A11" s="10"/>
      <c r="B11" s="16" t="s">
        <v>7</v>
      </c>
      <c r="C11" s="17" t="s">
        <v>8</v>
      </c>
      <c r="D11" s="13"/>
      <c r="E11" s="154" t="s">
        <v>9</v>
      </c>
      <c r="F11" s="155"/>
      <c r="G11" s="14">
        <v>100000</v>
      </c>
      <c r="H11" s="15"/>
      <c r="I11" s="7"/>
      <c r="J11" s="7"/>
      <c r="K11" s="7"/>
      <c r="L11" s="7"/>
      <c r="M11" s="7"/>
      <c r="N11" s="8"/>
    </row>
    <row r="12" spans="1:14" ht="11.25" customHeight="1" x14ac:dyDescent="0.25">
      <c r="A12" s="10"/>
      <c r="B12" s="16" t="s">
        <v>10</v>
      </c>
      <c r="C12" s="19" t="s">
        <v>11</v>
      </c>
      <c r="D12" s="13"/>
      <c r="E12" s="20" t="s">
        <v>12</v>
      </c>
      <c r="F12" s="21"/>
      <c r="G12" s="14">
        <f>G9*G11</f>
        <v>2750000</v>
      </c>
      <c r="H12" s="15"/>
      <c r="I12" s="7"/>
      <c r="J12" s="7"/>
      <c r="K12" s="7"/>
      <c r="L12" s="7"/>
      <c r="M12" s="7"/>
      <c r="N12" s="8"/>
    </row>
    <row r="13" spans="1:14" ht="11.25" customHeight="1" x14ac:dyDescent="0.25">
      <c r="A13" s="10"/>
      <c r="B13" s="16" t="s">
        <v>13</v>
      </c>
      <c r="C13" s="22" t="s">
        <v>113</v>
      </c>
      <c r="D13" s="13"/>
      <c r="E13" s="154" t="s">
        <v>14</v>
      </c>
      <c r="F13" s="155"/>
      <c r="G13" s="17" t="s">
        <v>15</v>
      </c>
      <c r="H13" s="15"/>
      <c r="I13" s="7"/>
      <c r="J13" s="7"/>
      <c r="K13" s="7"/>
      <c r="L13" s="7"/>
      <c r="M13" s="7"/>
      <c r="N13" s="8"/>
    </row>
    <row r="14" spans="1:14" ht="13.7" customHeight="1" x14ac:dyDescent="0.25">
      <c r="A14" s="10"/>
      <c r="B14" s="16" t="s">
        <v>16</v>
      </c>
      <c r="C14" s="22" t="s">
        <v>113</v>
      </c>
      <c r="D14" s="13"/>
      <c r="E14" s="154" t="s">
        <v>17</v>
      </c>
      <c r="F14" s="155"/>
      <c r="G14" s="23">
        <v>45352</v>
      </c>
      <c r="H14" s="15"/>
      <c r="I14" s="7"/>
      <c r="J14" s="7"/>
      <c r="K14" s="7"/>
      <c r="L14" s="7"/>
      <c r="M14" s="7"/>
      <c r="N14" s="8"/>
    </row>
    <row r="15" spans="1:14" ht="25.5" customHeight="1" x14ac:dyDescent="0.25">
      <c r="A15" s="10"/>
      <c r="B15" s="16" t="s">
        <v>18</v>
      </c>
      <c r="C15" s="24">
        <v>44988</v>
      </c>
      <c r="D15" s="13"/>
      <c r="E15" s="156" t="s">
        <v>19</v>
      </c>
      <c r="F15" s="157"/>
      <c r="G15" s="17" t="s">
        <v>20</v>
      </c>
      <c r="H15" s="15"/>
      <c r="I15" s="7"/>
      <c r="J15" s="7"/>
      <c r="K15" s="7"/>
      <c r="L15" s="7"/>
      <c r="M15" s="7"/>
      <c r="N15" s="8"/>
    </row>
    <row r="16" spans="1:14" ht="12.2" customHeight="1" x14ac:dyDescent="0.25">
      <c r="A16" s="2"/>
      <c r="B16" s="25"/>
      <c r="C16" s="26"/>
      <c r="D16" s="27"/>
      <c r="E16" s="28"/>
      <c r="F16" s="28"/>
      <c r="G16" s="29"/>
      <c r="H16" s="6"/>
      <c r="I16" s="7"/>
      <c r="J16" s="7"/>
      <c r="K16" s="7"/>
      <c r="L16" s="7"/>
      <c r="M16" s="7"/>
      <c r="N16" s="8"/>
    </row>
    <row r="17" spans="1:14" ht="12.2" customHeight="1" x14ac:dyDescent="0.25">
      <c r="A17" s="10"/>
      <c r="B17" s="158" t="s">
        <v>21</v>
      </c>
      <c r="C17" s="159"/>
      <c r="D17" s="159"/>
      <c r="E17" s="159"/>
      <c r="F17" s="159"/>
      <c r="G17" s="159"/>
      <c r="H17" s="15"/>
      <c r="I17" s="7"/>
      <c r="J17" s="7"/>
      <c r="K17" s="7"/>
      <c r="L17" s="7"/>
      <c r="M17" s="7"/>
      <c r="N17" s="8"/>
    </row>
    <row r="18" spans="1:14" ht="12.2" customHeight="1" x14ac:dyDescent="0.25">
      <c r="A18" s="2"/>
      <c r="B18" s="30"/>
      <c r="C18" s="31"/>
      <c r="D18" s="31"/>
      <c r="E18" s="31"/>
      <c r="F18" s="32"/>
      <c r="G18" s="33"/>
      <c r="H18" s="6"/>
      <c r="I18" s="7"/>
      <c r="J18" s="7"/>
      <c r="K18" s="7"/>
      <c r="L18" s="7"/>
      <c r="M18" s="7"/>
      <c r="N18" s="8"/>
    </row>
    <row r="19" spans="1:14" ht="12.2" customHeight="1" x14ac:dyDescent="0.25">
      <c r="A19" s="34"/>
      <c r="B19" s="35" t="s">
        <v>22</v>
      </c>
      <c r="C19" s="36"/>
      <c r="D19" s="37"/>
      <c r="E19" s="37"/>
      <c r="F19" s="37"/>
      <c r="G19" s="38"/>
      <c r="H19" s="6"/>
      <c r="I19" s="7"/>
      <c r="J19" s="7"/>
      <c r="K19" s="7"/>
      <c r="L19" s="7"/>
      <c r="M19" s="7"/>
      <c r="N19" s="8"/>
    </row>
    <row r="20" spans="1:14" ht="24" customHeight="1" x14ac:dyDescent="0.25">
      <c r="A20" s="10"/>
      <c r="B20" s="39" t="s">
        <v>23</v>
      </c>
      <c r="C20" s="39" t="s">
        <v>24</v>
      </c>
      <c r="D20" s="39" t="s">
        <v>25</v>
      </c>
      <c r="E20" s="39" t="s">
        <v>26</v>
      </c>
      <c r="F20" s="39" t="s">
        <v>27</v>
      </c>
      <c r="G20" s="39" t="s">
        <v>28</v>
      </c>
      <c r="H20" s="15"/>
      <c r="I20" s="7"/>
      <c r="J20" s="7"/>
      <c r="K20" s="7"/>
      <c r="L20" s="7"/>
      <c r="M20" s="7"/>
      <c r="N20" s="8"/>
    </row>
    <row r="21" spans="1:14" ht="12.75" customHeight="1" x14ac:dyDescent="0.25">
      <c r="A21" s="10"/>
      <c r="B21" s="40" t="s">
        <v>29</v>
      </c>
      <c r="C21" s="41" t="s">
        <v>30</v>
      </c>
      <c r="D21" s="42">
        <v>1</v>
      </c>
      <c r="E21" s="43" t="s">
        <v>31</v>
      </c>
      <c r="F21" s="44">
        <v>15000</v>
      </c>
      <c r="G21" s="44">
        <f>D21*F21</f>
        <v>15000</v>
      </c>
      <c r="H21" s="15"/>
      <c r="I21" s="7"/>
      <c r="J21" s="7"/>
      <c r="K21" s="7"/>
      <c r="L21" s="7"/>
      <c r="M21" s="7"/>
      <c r="N21" s="8"/>
    </row>
    <row r="22" spans="1:14" ht="12.75" customHeight="1" x14ac:dyDescent="0.25">
      <c r="A22" s="10"/>
      <c r="B22" s="40" t="s">
        <v>32</v>
      </c>
      <c r="C22" s="41" t="s">
        <v>30</v>
      </c>
      <c r="D22" s="42">
        <v>1</v>
      </c>
      <c r="E22" s="43" t="s">
        <v>33</v>
      </c>
      <c r="F22" s="44">
        <v>15000</v>
      </c>
      <c r="G22" s="44">
        <f>D22*F22</f>
        <v>15000</v>
      </c>
      <c r="H22" s="15"/>
      <c r="I22" s="7"/>
      <c r="J22" s="7"/>
      <c r="K22" s="7"/>
      <c r="L22" s="7"/>
      <c r="M22" s="7"/>
      <c r="N22" s="8"/>
    </row>
    <row r="23" spans="1:14" ht="12.75" customHeight="1" x14ac:dyDescent="0.25">
      <c r="A23" s="10"/>
      <c r="B23" s="40" t="s">
        <v>34</v>
      </c>
      <c r="C23" s="41" t="s">
        <v>30</v>
      </c>
      <c r="D23" s="42">
        <v>0.3</v>
      </c>
      <c r="E23" s="43" t="s">
        <v>35</v>
      </c>
      <c r="F23" s="44">
        <v>15000</v>
      </c>
      <c r="G23" s="44">
        <f>D23*F23</f>
        <v>4500</v>
      </c>
      <c r="H23" s="15"/>
      <c r="I23" s="7"/>
      <c r="J23" s="7"/>
      <c r="K23" s="7"/>
      <c r="L23" s="7"/>
      <c r="M23" s="7"/>
      <c r="N23" s="8"/>
    </row>
    <row r="24" spans="1:14" ht="12.75" customHeight="1" x14ac:dyDescent="0.25">
      <c r="A24" s="10"/>
      <c r="B24" s="20" t="s">
        <v>36</v>
      </c>
      <c r="C24" s="41" t="s">
        <v>30</v>
      </c>
      <c r="D24" s="42">
        <v>2</v>
      </c>
      <c r="E24" s="43" t="s">
        <v>37</v>
      </c>
      <c r="F24" s="44">
        <v>15500</v>
      </c>
      <c r="G24" s="44">
        <f>D24*F24</f>
        <v>31000</v>
      </c>
      <c r="H24" s="15"/>
      <c r="I24" s="7"/>
      <c r="J24" s="7"/>
      <c r="K24" s="7"/>
      <c r="L24" s="7"/>
      <c r="M24" s="7"/>
      <c r="N24" s="8"/>
    </row>
    <row r="25" spans="1:14" ht="12.75" customHeight="1" x14ac:dyDescent="0.25">
      <c r="A25" s="10"/>
      <c r="B25" s="45" t="s">
        <v>38</v>
      </c>
      <c r="C25" s="46"/>
      <c r="D25" s="47"/>
      <c r="E25" s="47"/>
      <c r="F25" s="47"/>
      <c r="G25" s="48">
        <f>SUM(G21:G24)</f>
        <v>65500</v>
      </c>
      <c r="H25" s="15"/>
      <c r="I25" s="7"/>
      <c r="J25" s="7"/>
      <c r="K25" s="7"/>
      <c r="L25" s="7"/>
      <c r="M25" s="7"/>
      <c r="N25" s="8"/>
    </row>
    <row r="26" spans="1:14" ht="12.2" customHeight="1" x14ac:dyDescent="0.25">
      <c r="A26" s="2"/>
      <c r="B26" s="30"/>
      <c r="C26" s="32"/>
      <c r="D26" s="32"/>
      <c r="E26" s="32"/>
      <c r="F26" s="49"/>
      <c r="G26" s="50"/>
      <c r="H26" s="6"/>
      <c r="I26" s="7"/>
      <c r="J26" s="7"/>
      <c r="K26" s="7"/>
      <c r="L26" s="7"/>
      <c r="M26" s="7"/>
      <c r="N26" s="8"/>
    </row>
    <row r="27" spans="1:14" ht="12.2" customHeight="1" x14ac:dyDescent="0.25">
      <c r="A27" s="34"/>
      <c r="B27" s="51" t="s">
        <v>39</v>
      </c>
      <c r="C27" s="52"/>
      <c r="D27" s="53"/>
      <c r="E27" s="53"/>
      <c r="F27" s="54"/>
      <c r="G27" s="55"/>
      <c r="H27" s="6"/>
      <c r="I27" s="7"/>
      <c r="J27" s="7"/>
      <c r="K27" s="7"/>
      <c r="L27" s="7"/>
      <c r="M27" s="7"/>
      <c r="N27" s="8"/>
    </row>
    <row r="28" spans="1:14" ht="24" customHeight="1" x14ac:dyDescent="0.25">
      <c r="A28" s="34"/>
      <c r="B28" s="56" t="s">
        <v>23</v>
      </c>
      <c r="C28" s="57" t="s">
        <v>24</v>
      </c>
      <c r="D28" s="57" t="s">
        <v>25</v>
      </c>
      <c r="E28" s="56" t="s">
        <v>40</v>
      </c>
      <c r="F28" s="57" t="s">
        <v>27</v>
      </c>
      <c r="G28" s="56" t="s">
        <v>28</v>
      </c>
      <c r="H28" s="58"/>
      <c r="I28" s="7"/>
      <c r="J28" s="7"/>
      <c r="K28" s="7"/>
      <c r="L28" s="7"/>
      <c r="M28" s="7"/>
      <c r="N28" s="8"/>
    </row>
    <row r="29" spans="1:14" ht="12.2" customHeight="1" x14ac:dyDescent="0.25">
      <c r="A29" s="34"/>
      <c r="B29" s="59"/>
      <c r="C29" s="60" t="s">
        <v>40</v>
      </c>
      <c r="D29" s="60" t="s">
        <v>40</v>
      </c>
      <c r="E29" s="60" t="s">
        <v>40</v>
      </c>
      <c r="F29" s="61" t="s">
        <v>40</v>
      </c>
      <c r="G29" s="62"/>
      <c r="H29" s="58"/>
      <c r="I29" s="7"/>
      <c r="J29" s="7"/>
      <c r="K29" s="7"/>
      <c r="L29" s="7"/>
      <c r="M29" s="7"/>
      <c r="N29" s="8"/>
    </row>
    <row r="30" spans="1:14" ht="12.2" customHeight="1" x14ac:dyDescent="0.25">
      <c r="A30" s="34"/>
      <c r="B30" s="63" t="s">
        <v>41</v>
      </c>
      <c r="C30" s="64"/>
      <c r="D30" s="64"/>
      <c r="E30" s="64"/>
      <c r="F30" s="65"/>
      <c r="G30" s="66"/>
      <c r="H30" s="58"/>
      <c r="I30" s="7"/>
      <c r="J30" s="7"/>
      <c r="K30" s="7"/>
      <c r="L30" s="7"/>
      <c r="M30" s="7"/>
      <c r="N30" s="8"/>
    </row>
    <row r="31" spans="1:14" ht="12.2" customHeight="1" x14ac:dyDescent="0.25">
      <c r="A31" s="2"/>
      <c r="B31" s="67"/>
      <c r="C31" s="68"/>
      <c r="D31" s="68"/>
      <c r="E31" s="68"/>
      <c r="F31" s="69"/>
      <c r="G31" s="70"/>
      <c r="H31" s="6"/>
      <c r="I31" s="7"/>
      <c r="J31" s="7"/>
      <c r="K31" s="7"/>
      <c r="L31" s="7"/>
      <c r="M31" s="7"/>
      <c r="N31" s="8"/>
    </row>
    <row r="32" spans="1:14" ht="12.2" customHeight="1" x14ac:dyDescent="0.25">
      <c r="A32" s="34"/>
      <c r="B32" s="51" t="s">
        <v>42</v>
      </c>
      <c r="C32" s="52"/>
      <c r="D32" s="53"/>
      <c r="E32" s="53"/>
      <c r="F32" s="54"/>
      <c r="G32" s="55"/>
      <c r="H32" s="6"/>
      <c r="I32" s="7"/>
      <c r="J32" s="7"/>
      <c r="K32" s="7"/>
      <c r="L32" s="7"/>
      <c r="M32" s="7"/>
      <c r="N32" s="8"/>
    </row>
    <row r="33" spans="1:14" ht="24" customHeight="1" x14ac:dyDescent="0.25">
      <c r="A33" s="34"/>
      <c r="B33" s="71" t="s">
        <v>23</v>
      </c>
      <c r="C33" s="71" t="s">
        <v>24</v>
      </c>
      <c r="D33" s="71" t="s">
        <v>25</v>
      </c>
      <c r="E33" s="71" t="s">
        <v>26</v>
      </c>
      <c r="F33" s="72" t="s">
        <v>27</v>
      </c>
      <c r="G33" s="71" t="s">
        <v>28</v>
      </c>
      <c r="H33" s="58"/>
      <c r="I33" s="7"/>
      <c r="J33" s="7"/>
      <c r="K33" s="7"/>
      <c r="L33" s="7"/>
      <c r="M33" s="7"/>
      <c r="N33" s="8"/>
    </row>
    <row r="34" spans="1:14" ht="12.75" customHeight="1" x14ac:dyDescent="0.25">
      <c r="A34" s="10"/>
      <c r="B34" s="17" t="s">
        <v>43</v>
      </c>
      <c r="C34" s="41" t="s">
        <v>44</v>
      </c>
      <c r="D34" s="73">
        <v>6.25E-2</v>
      </c>
      <c r="E34" s="43" t="s">
        <v>45</v>
      </c>
      <c r="F34" s="44">
        <v>432000</v>
      </c>
      <c r="G34" s="44">
        <f t="shared" ref="G34:G42" si="0">D34*F34</f>
        <v>27000</v>
      </c>
      <c r="H34" s="15"/>
      <c r="I34" s="7"/>
      <c r="J34" s="7"/>
      <c r="K34" s="7"/>
      <c r="L34" s="7"/>
      <c r="M34" s="7"/>
      <c r="N34" s="8"/>
    </row>
    <row r="35" spans="1:14" ht="12.75" customHeight="1" x14ac:dyDescent="0.25">
      <c r="A35" s="10"/>
      <c r="B35" s="17" t="s">
        <v>46</v>
      </c>
      <c r="C35" s="41" t="s">
        <v>44</v>
      </c>
      <c r="D35" s="73">
        <v>6.25E-2</v>
      </c>
      <c r="E35" s="43" t="s">
        <v>47</v>
      </c>
      <c r="F35" s="44">
        <v>432000</v>
      </c>
      <c r="G35" s="44">
        <f t="shared" si="0"/>
        <v>27000</v>
      </c>
      <c r="H35" s="15"/>
      <c r="I35" s="7"/>
      <c r="J35" s="7"/>
      <c r="K35" s="7"/>
      <c r="L35" s="7"/>
      <c r="M35" s="7"/>
      <c r="N35" s="8"/>
    </row>
    <row r="36" spans="1:14" ht="12.75" customHeight="1" x14ac:dyDescent="0.25">
      <c r="A36" s="10"/>
      <c r="B36" s="17" t="s">
        <v>48</v>
      </c>
      <c r="C36" s="41" t="s">
        <v>44</v>
      </c>
      <c r="D36" s="73">
        <v>6.25E-2</v>
      </c>
      <c r="E36" s="43" t="s">
        <v>47</v>
      </c>
      <c r="F36" s="44">
        <v>256000</v>
      </c>
      <c r="G36" s="44">
        <f t="shared" si="0"/>
        <v>16000</v>
      </c>
      <c r="H36" s="15"/>
      <c r="I36" s="7"/>
      <c r="J36" s="7"/>
      <c r="K36" s="7"/>
      <c r="L36" s="7"/>
      <c r="M36" s="7"/>
      <c r="N36" s="8"/>
    </row>
    <row r="37" spans="1:14" ht="12.75" customHeight="1" x14ac:dyDescent="0.25">
      <c r="A37" s="10"/>
      <c r="B37" s="17" t="s">
        <v>49</v>
      </c>
      <c r="C37" s="41" t="s">
        <v>44</v>
      </c>
      <c r="D37" s="73">
        <v>6.25E-2</v>
      </c>
      <c r="E37" s="43" t="s">
        <v>50</v>
      </c>
      <c r="F37" s="44">
        <v>400000</v>
      </c>
      <c r="G37" s="44">
        <f t="shared" si="0"/>
        <v>25000</v>
      </c>
      <c r="H37" s="15"/>
      <c r="I37" s="7"/>
      <c r="J37" s="7"/>
      <c r="K37" s="7"/>
      <c r="L37" s="7"/>
      <c r="M37" s="7"/>
      <c r="N37" s="8"/>
    </row>
    <row r="38" spans="1:14" ht="12.75" customHeight="1" x14ac:dyDescent="0.25">
      <c r="A38" s="10"/>
      <c r="B38" s="17" t="s">
        <v>51</v>
      </c>
      <c r="C38" s="41" t="s">
        <v>44</v>
      </c>
      <c r="D38" s="73">
        <v>3.1300000000000001E-2</v>
      </c>
      <c r="E38" s="43" t="s">
        <v>52</v>
      </c>
      <c r="F38" s="44">
        <v>480000</v>
      </c>
      <c r="G38" s="44">
        <f t="shared" si="0"/>
        <v>15024</v>
      </c>
      <c r="H38" s="15"/>
      <c r="I38" s="7"/>
      <c r="J38" s="7"/>
      <c r="K38" s="7"/>
      <c r="L38" s="7"/>
      <c r="M38" s="7"/>
      <c r="N38" s="8"/>
    </row>
    <row r="39" spans="1:14" ht="12.75" customHeight="1" x14ac:dyDescent="0.25">
      <c r="A39" s="10"/>
      <c r="B39" s="17" t="s">
        <v>53</v>
      </c>
      <c r="C39" s="41" t="s">
        <v>44</v>
      </c>
      <c r="D39" s="73">
        <v>3.1300000000000001E-2</v>
      </c>
      <c r="E39" s="43" t="s">
        <v>54</v>
      </c>
      <c r="F39" s="44">
        <v>480000</v>
      </c>
      <c r="G39" s="44">
        <f t="shared" si="0"/>
        <v>15024</v>
      </c>
      <c r="H39" s="15"/>
      <c r="I39" s="7"/>
      <c r="J39" s="7"/>
      <c r="K39" s="7"/>
      <c r="L39" s="7"/>
      <c r="M39" s="7"/>
      <c r="N39" s="8"/>
    </row>
    <row r="40" spans="1:14" ht="12.75" customHeight="1" x14ac:dyDescent="0.25">
      <c r="A40" s="10"/>
      <c r="B40" s="17" t="s">
        <v>55</v>
      </c>
      <c r="C40" s="41" t="s">
        <v>44</v>
      </c>
      <c r="D40" s="73">
        <v>3.1300000000000001E-2</v>
      </c>
      <c r="E40" s="43" t="s">
        <v>56</v>
      </c>
      <c r="F40" s="44">
        <v>480000</v>
      </c>
      <c r="G40" s="44">
        <f t="shared" si="0"/>
        <v>15024</v>
      </c>
      <c r="H40" s="15"/>
      <c r="I40" s="7"/>
      <c r="J40" s="7"/>
      <c r="K40" s="7"/>
      <c r="L40" s="7"/>
      <c r="M40" s="7"/>
      <c r="N40" s="8"/>
    </row>
    <row r="41" spans="1:14" ht="12.75" customHeight="1" x14ac:dyDescent="0.25">
      <c r="A41" s="10"/>
      <c r="B41" s="17" t="s">
        <v>57</v>
      </c>
      <c r="C41" s="41" t="s">
        <v>44</v>
      </c>
      <c r="D41" s="73">
        <v>3.1300000000000001E-2</v>
      </c>
      <c r="E41" s="43" t="s">
        <v>58</v>
      </c>
      <c r="F41" s="44">
        <v>480000</v>
      </c>
      <c r="G41" s="44">
        <f t="shared" si="0"/>
        <v>15024</v>
      </c>
      <c r="H41" s="15"/>
      <c r="I41" s="7"/>
      <c r="J41" s="7"/>
      <c r="K41" s="7"/>
      <c r="L41" s="7"/>
      <c r="M41" s="7"/>
      <c r="N41" s="8"/>
    </row>
    <row r="42" spans="1:14" ht="12.75" customHeight="1" x14ac:dyDescent="0.25">
      <c r="A42" s="10"/>
      <c r="B42" s="74" t="s">
        <v>59</v>
      </c>
      <c r="C42" s="75" t="s">
        <v>44</v>
      </c>
      <c r="D42" s="76">
        <v>0.125</v>
      </c>
      <c r="E42" s="77" t="s">
        <v>37</v>
      </c>
      <c r="F42" s="78">
        <v>720000</v>
      </c>
      <c r="G42" s="78">
        <f t="shared" si="0"/>
        <v>90000</v>
      </c>
      <c r="H42" s="15"/>
      <c r="I42" s="7"/>
      <c r="J42" s="7"/>
      <c r="K42" s="7"/>
      <c r="L42" s="7"/>
      <c r="M42" s="7"/>
      <c r="N42" s="8"/>
    </row>
    <row r="43" spans="1:14" ht="12.75" customHeight="1" x14ac:dyDescent="0.25">
      <c r="A43" s="34"/>
      <c r="B43" s="63" t="s">
        <v>60</v>
      </c>
      <c r="C43" s="64"/>
      <c r="D43" s="64"/>
      <c r="E43" s="79"/>
      <c r="F43" s="79"/>
      <c r="G43" s="80">
        <f>SUM(G34:G42)</f>
        <v>245096</v>
      </c>
      <c r="H43" s="58"/>
      <c r="I43" s="7"/>
      <c r="J43" s="7"/>
      <c r="K43" s="7"/>
      <c r="L43" s="7"/>
      <c r="M43" s="7"/>
      <c r="N43" s="8"/>
    </row>
    <row r="44" spans="1:14" ht="12.2" customHeight="1" x14ac:dyDescent="0.25">
      <c r="A44" s="2"/>
      <c r="B44" s="67"/>
      <c r="C44" s="68"/>
      <c r="D44" s="68"/>
      <c r="E44" s="68"/>
      <c r="F44" s="69"/>
      <c r="G44" s="70"/>
      <c r="H44" s="6"/>
      <c r="I44" s="7"/>
      <c r="J44" s="7"/>
      <c r="K44" s="7"/>
      <c r="L44" s="7"/>
      <c r="M44" s="7"/>
      <c r="N44" s="8"/>
    </row>
    <row r="45" spans="1:14" ht="12.2" customHeight="1" x14ac:dyDescent="0.25">
      <c r="A45" s="34"/>
      <c r="B45" s="51" t="s">
        <v>61</v>
      </c>
      <c r="C45" s="52"/>
      <c r="D45" s="53"/>
      <c r="E45" s="53"/>
      <c r="F45" s="54"/>
      <c r="G45" s="55"/>
      <c r="H45" s="6"/>
      <c r="I45" s="7"/>
      <c r="J45" s="7"/>
      <c r="K45" s="7"/>
      <c r="L45" s="7"/>
      <c r="M45" s="7"/>
      <c r="N45" s="8"/>
    </row>
    <row r="46" spans="1:14" ht="24" customHeight="1" x14ac:dyDescent="0.25">
      <c r="A46" s="34"/>
      <c r="B46" s="72" t="s">
        <v>62</v>
      </c>
      <c r="C46" s="72" t="s">
        <v>63</v>
      </c>
      <c r="D46" s="72" t="s">
        <v>64</v>
      </c>
      <c r="E46" s="72" t="s">
        <v>26</v>
      </c>
      <c r="F46" s="72" t="s">
        <v>27</v>
      </c>
      <c r="G46" s="81" t="s">
        <v>28</v>
      </c>
      <c r="H46" s="58"/>
      <c r="I46" s="7"/>
      <c r="J46" s="7"/>
      <c r="K46" s="7"/>
      <c r="L46" s="7"/>
      <c r="M46" s="7"/>
      <c r="N46" s="8"/>
    </row>
    <row r="47" spans="1:14" ht="12.75" customHeight="1" x14ac:dyDescent="0.25">
      <c r="A47" s="10"/>
      <c r="B47" s="17" t="s">
        <v>65</v>
      </c>
      <c r="C47" s="41" t="s">
        <v>66</v>
      </c>
      <c r="D47" s="44">
        <v>10</v>
      </c>
      <c r="E47" s="43" t="s">
        <v>50</v>
      </c>
      <c r="F47" s="44">
        <v>18000</v>
      </c>
      <c r="G47" s="44">
        <f t="shared" ref="G47:G56" si="1">D47*F47</f>
        <v>180000</v>
      </c>
      <c r="H47" s="15"/>
      <c r="I47" s="7"/>
      <c r="J47" s="7"/>
      <c r="K47" s="7"/>
      <c r="L47" s="7"/>
      <c r="M47" s="7"/>
      <c r="N47" s="8"/>
    </row>
    <row r="48" spans="1:14" ht="12.75" customHeight="1" x14ac:dyDescent="0.25">
      <c r="A48" s="10"/>
      <c r="B48" s="17" t="s">
        <v>67</v>
      </c>
      <c r="C48" s="41" t="s">
        <v>66</v>
      </c>
      <c r="D48" s="44">
        <v>450</v>
      </c>
      <c r="E48" s="43" t="s">
        <v>54</v>
      </c>
      <c r="F48" s="44">
        <v>1480</v>
      </c>
      <c r="G48" s="44">
        <f t="shared" si="1"/>
        <v>666000</v>
      </c>
      <c r="H48" s="15"/>
      <c r="I48" s="7"/>
      <c r="J48" s="7"/>
      <c r="K48" s="7"/>
      <c r="L48" s="7"/>
      <c r="M48" s="7"/>
      <c r="N48" s="8"/>
    </row>
    <row r="49" spans="1:14" ht="12.75" customHeight="1" x14ac:dyDescent="0.25">
      <c r="A49" s="10"/>
      <c r="B49" s="17" t="s">
        <v>68</v>
      </c>
      <c r="C49" s="41" t="s">
        <v>66</v>
      </c>
      <c r="D49" s="44">
        <v>300</v>
      </c>
      <c r="E49" s="43" t="s">
        <v>50</v>
      </c>
      <c r="F49" s="44">
        <v>1144</v>
      </c>
      <c r="G49" s="44">
        <f t="shared" si="1"/>
        <v>343200</v>
      </c>
      <c r="H49" s="15"/>
      <c r="I49" s="7"/>
      <c r="J49" s="7"/>
      <c r="K49" s="7"/>
      <c r="L49" s="7"/>
      <c r="M49" s="7"/>
      <c r="N49" s="8"/>
    </row>
    <row r="50" spans="1:14" ht="12.75" customHeight="1" x14ac:dyDescent="0.25">
      <c r="A50" s="10"/>
      <c r="B50" s="17" t="s">
        <v>69</v>
      </c>
      <c r="C50" s="41" t="s">
        <v>66</v>
      </c>
      <c r="D50" s="44">
        <v>200</v>
      </c>
      <c r="E50" s="43" t="s">
        <v>54</v>
      </c>
      <c r="F50" s="44">
        <v>792</v>
      </c>
      <c r="G50" s="44">
        <f t="shared" si="1"/>
        <v>158400</v>
      </c>
      <c r="H50" s="15"/>
      <c r="I50" s="7"/>
      <c r="J50" s="7"/>
      <c r="K50" s="7"/>
      <c r="L50" s="7"/>
      <c r="M50" s="7"/>
      <c r="N50" s="8"/>
    </row>
    <row r="51" spans="1:14" ht="12.75" customHeight="1" x14ac:dyDescent="0.25">
      <c r="A51" s="10"/>
      <c r="B51" s="17" t="s">
        <v>70</v>
      </c>
      <c r="C51" s="41" t="s">
        <v>66</v>
      </c>
      <c r="D51" s="44">
        <v>10</v>
      </c>
      <c r="E51" s="43" t="s">
        <v>50</v>
      </c>
      <c r="F51" s="44">
        <v>504</v>
      </c>
      <c r="G51" s="44">
        <f t="shared" si="1"/>
        <v>5040</v>
      </c>
      <c r="H51" s="15"/>
      <c r="I51" s="7"/>
      <c r="J51" s="7"/>
      <c r="K51" s="7"/>
      <c r="L51" s="7"/>
      <c r="M51" s="7"/>
      <c r="N51" s="8"/>
    </row>
    <row r="52" spans="1:14" ht="12.75" customHeight="1" x14ac:dyDescent="0.25">
      <c r="A52" s="10"/>
      <c r="B52" s="17" t="s">
        <v>71</v>
      </c>
      <c r="C52" s="41" t="s">
        <v>72</v>
      </c>
      <c r="D52" s="44">
        <v>3</v>
      </c>
      <c r="E52" s="43" t="s">
        <v>47</v>
      </c>
      <c r="F52" s="44">
        <v>10825</v>
      </c>
      <c r="G52" s="44">
        <f t="shared" si="1"/>
        <v>32475</v>
      </c>
      <c r="H52" s="15"/>
      <c r="I52" s="7"/>
      <c r="J52" s="7"/>
      <c r="K52" s="7"/>
      <c r="L52" s="7"/>
      <c r="M52" s="7"/>
      <c r="N52" s="8"/>
    </row>
    <row r="53" spans="1:14" ht="12.75" customHeight="1" x14ac:dyDescent="0.25">
      <c r="A53" s="10"/>
      <c r="B53" s="17" t="s">
        <v>73</v>
      </c>
      <c r="C53" s="41" t="s">
        <v>66</v>
      </c>
      <c r="D53" s="44">
        <v>1</v>
      </c>
      <c r="E53" s="43" t="s">
        <v>50</v>
      </c>
      <c r="F53" s="44">
        <v>4500</v>
      </c>
      <c r="G53" s="44">
        <f t="shared" si="1"/>
        <v>4500</v>
      </c>
      <c r="H53" s="15"/>
      <c r="I53" s="7"/>
      <c r="J53" s="7"/>
      <c r="K53" s="7"/>
      <c r="L53" s="7"/>
      <c r="M53" s="7"/>
      <c r="N53" s="8"/>
    </row>
    <row r="54" spans="1:14" ht="12.75" customHeight="1" x14ac:dyDescent="0.25">
      <c r="A54" s="10"/>
      <c r="B54" s="17" t="s">
        <v>74</v>
      </c>
      <c r="C54" s="41" t="s">
        <v>66</v>
      </c>
      <c r="D54" s="42">
        <v>7.5</v>
      </c>
      <c r="E54" s="43" t="s">
        <v>75</v>
      </c>
      <c r="F54" s="44">
        <v>40000</v>
      </c>
      <c r="G54" s="44">
        <f t="shared" si="1"/>
        <v>300000</v>
      </c>
      <c r="H54" s="15"/>
      <c r="I54" s="7"/>
      <c r="J54" s="7"/>
      <c r="K54" s="7"/>
      <c r="L54" s="7"/>
      <c r="M54" s="7"/>
      <c r="N54" s="8"/>
    </row>
    <row r="55" spans="1:14" ht="12.75" customHeight="1" x14ac:dyDescent="0.25">
      <c r="A55" s="10"/>
      <c r="B55" s="17" t="s">
        <v>76</v>
      </c>
      <c r="C55" s="41" t="s">
        <v>72</v>
      </c>
      <c r="D55" s="42">
        <v>0.8</v>
      </c>
      <c r="E55" s="43" t="s">
        <v>56</v>
      </c>
      <c r="F55" s="44">
        <v>65000</v>
      </c>
      <c r="G55" s="44">
        <f t="shared" si="1"/>
        <v>52000</v>
      </c>
      <c r="H55" s="15"/>
      <c r="I55" s="7"/>
      <c r="J55" s="7"/>
      <c r="K55" s="7"/>
      <c r="L55" s="7"/>
      <c r="M55" s="7"/>
      <c r="N55" s="8"/>
    </row>
    <row r="56" spans="1:14" ht="12.75" customHeight="1" x14ac:dyDescent="0.25">
      <c r="A56" s="10"/>
      <c r="B56" s="18" t="s">
        <v>77</v>
      </c>
      <c r="C56" s="41" t="s">
        <v>78</v>
      </c>
      <c r="D56" s="44">
        <v>156</v>
      </c>
      <c r="E56" s="43" t="s">
        <v>37</v>
      </c>
      <c r="F56" s="44">
        <v>160</v>
      </c>
      <c r="G56" s="44">
        <f t="shared" si="1"/>
        <v>24960</v>
      </c>
      <c r="H56" s="15"/>
      <c r="I56" s="7"/>
      <c r="J56" s="7"/>
      <c r="K56" s="7"/>
      <c r="L56" s="7"/>
      <c r="M56" s="7"/>
      <c r="N56" s="8"/>
    </row>
    <row r="57" spans="1:14" ht="13.7" customHeight="1" x14ac:dyDescent="0.25">
      <c r="A57" s="10"/>
      <c r="B57" s="45" t="s">
        <v>79</v>
      </c>
      <c r="C57" s="46"/>
      <c r="D57" s="47"/>
      <c r="E57" s="47"/>
      <c r="F57" s="47"/>
      <c r="G57" s="48">
        <f>SUM(G47:G56)</f>
        <v>1766575</v>
      </c>
      <c r="H57" s="15"/>
      <c r="I57" s="7"/>
      <c r="J57" s="7"/>
      <c r="K57" s="7"/>
      <c r="L57" s="7"/>
      <c r="M57" s="7"/>
      <c r="N57" s="8"/>
    </row>
    <row r="58" spans="1:14" ht="12.2" customHeight="1" x14ac:dyDescent="0.25">
      <c r="A58" s="2"/>
      <c r="B58" s="30"/>
      <c r="C58" s="32"/>
      <c r="D58" s="32"/>
      <c r="E58" s="82"/>
      <c r="F58" s="49"/>
      <c r="G58" s="50"/>
      <c r="H58" s="6"/>
      <c r="I58" s="7"/>
      <c r="J58" s="7"/>
      <c r="K58" s="7"/>
      <c r="L58" s="7"/>
      <c r="M58" s="7"/>
      <c r="N58" s="8"/>
    </row>
    <row r="59" spans="1:14" ht="12.2" customHeight="1" x14ac:dyDescent="0.25">
      <c r="A59" s="34"/>
      <c r="B59" s="51" t="s">
        <v>80</v>
      </c>
      <c r="C59" s="52"/>
      <c r="D59" s="53"/>
      <c r="E59" s="53"/>
      <c r="F59" s="54"/>
      <c r="G59" s="55"/>
      <c r="H59" s="6"/>
      <c r="I59" s="7"/>
      <c r="J59" s="7"/>
      <c r="K59" s="7"/>
      <c r="L59" s="7"/>
      <c r="M59" s="7"/>
      <c r="N59" s="8"/>
    </row>
    <row r="60" spans="1:14" ht="24" customHeight="1" x14ac:dyDescent="0.25">
      <c r="A60" s="34"/>
      <c r="B60" s="71" t="s">
        <v>81</v>
      </c>
      <c r="C60" s="72" t="s">
        <v>63</v>
      </c>
      <c r="D60" s="72" t="s">
        <v>64</v>
      </c>
      <c r="E60" s="71" t="s">
        <v>26</v>
      </c>
      <c r="F60" s="72" t="s">
        <v>27</v>
      </c>
      <c r="G60" s="71" t="s">
        <v>28</v>
      </c>
      <c r="H60" s="58"/>
      <c r="I60" s="7"/>
      <c r="J60" s="7"/>
      <c r="K60" s="7"/>
      <c r="L60" s="7"/>
      <c r="M60" s="7"/>
      <c r="N60" s="8"/>
    </row>
    <row r="61" spans="1:14" ht="16.5" customHeight="1" x14ac:dyDescent="0.25">
      <c r="A61" s="10"/>
      <c r="B61" s="18" t="s">
        <v>82</v>
      </c>
      <c r="C61" s="41" t="s">
        <v>83</v>
      </c>
      <c r="D61" s="44">
        <v>1</v>
      </c>
      <c r="E61" s="43" t="s">
        <v>84</v>
      </c>
      <c r="F61" s="44">
        <v>26500</v>
      </c>
      <c r="G61" s="44">
        <f>D61*F61</f>
        <v>26500</v>
      </c>
      <c r="H61" s="15"/>
      <c r="I61" s="7"/>
      <c r="J61" s="7"/>
      <c r="K61" s="7"/>
      <c r="L61" s="7"/>
      <c r="M61" s="7"/>
      <c r="N61" s="8"/>
    </row>
    <row r="62" spans="1:14" ht="16.5" customHeight="1" x14ac:dyDescent="0.25">
      <c r="A62" s="10"/>
      <c r="B62" s="18" t="s">
        <v>85</v>
      </c>
      <c r="C62" s="41" t="s">
        <v>66</v>
      </c>
      <c r="D62" s="44">
        <v>3900</v>
      </c>
      <c r="E62" s="43" t="s">
        <v>37</v>
      </c>
      <c r="F62" s="44">
        <v>20</v>
      </c>
      <c r="G62" s="44">
        <f>D62*F62</f>
        <v>78000</v>
      </c>
      <c r="H62" s="15"/>
      <c r="I62" s="7"/>
      <c r="J62" s="7"/>
      <c r="K62" s="7"/>
      <c r="L62" s="7"/>
      <c r="M62" s="7"/>
      <c r="N62" s="8"/>
    </row>
    <row r="63" spans="1:14" ht="13.7" customHeight="1" x14ac:dyDescent="0.25">
      <c r="A63" s="34"/>
      <c r="B63" s="83" t="s">
        <v>86</v>
      </c>
      <c r="C63" s="84"/>
      <c r="D63" s="85"/>
      <c r="E63" s="85"/>
      <c r="F63" s="85"/>
      <c r="G63" s="86">
        <f>SUM(G61:G62)</f>
        <v>104500</v>
      </c>
      <c r="H63" s="58"/>
      <c r="I63" s="87"/>
      <c r="J63" s="7"/>
      <c r="K63" s="7"/>
      <c r="L63" s="7"/>
      <c r="M63" s="7"/>
      <c r="N63" s="8"/>
    </row>
    <row r="64" spans="1:14" ht="12.2" customHeight="1" x14ac:dyDescent="0.25">
      <c r="A64" s="2"/>
      <c r="B64" s="88"/>
      <c r="C64" s="88"/>
      <c r="D64" s="88"/>
      <c r="E64" s="88"/>
      <c r="F64" s="89"/>
      <c r="G64" s="90"/>
      <c r="H64" s="6"/>
      <c r="I64" s="7"/>
      <c r="J64" s="7"/>
      <c r="K64" s="7"/>
      <c r="L64" s="7"/>
      <c r="M64" s="7"/>
      <c r="N64" s="8"/>
    </row>
    <row r="65" spans="1:14" ht="12.2" customHeight="1" x14ac:dyDescent="0.25">
      <c r="A65" s="10"/>
      <c r="B65" s="91" t="s">
        <v>87</v>
      </c>
      <c r="C65" s="92"/>
      <c r="D65" s="92"/>
      <c r="E65" s="92"/>
      <c r="F65" s="92"/>
      <c r="G65" s="93">
        <f>G25+G30+G43+G57+G63</f>
        <v>2181671</v>
      </c>
      <c r="H65" s="15"/>
      <c r="I65" s="7"/>
      <c r="J65" s="7"/>
      <c r="K65" s="7"/>
      <c r="L65" s="7"/>
      <c r="M65" s="7"/>
      <c r="N65" s="8"/>
    </row>
    <row r="66" spans="1:14" ht="12.2" customHeight="1" x14ac:dyDescent="0.25">
      <c r="A66" s="10"/>
      <c r="B66" s="94" t="s">
        <v>88</v>
      </c>
      <c r="C66" s="95"/>
      <c r="D66" s="95"/>
      <c r="E66" s="95"/>
      <c r="F66" s="95"/>
      <c r="G66" s="96">
        <f>G65*0.05</f>
        <v>109083.55</v>
      </c>
      <c r="H66" s="15"/>
      <c r="I66" s="7"/>
      <c r="J66" s="7"/>
      <c r="K66" s="7"/>
      <c r="L66" s="7"/>
      <c r="M66" s="7"/>
      <c r="N66" s="8"/>
    </row>
    <row r="67" spans="1:14" ht="12.2" customHeight="1" x14ac:dyDescent="0.25">
      <c r="A67" s="10"/>
      <c r="B67" s="97" t="s">
        <v>89</v>
      </c>
      <c r="C67" s="98"/>
      <c r="D67" s="98"/>
      <c r="E67" s="98"/>
      <c r="F67" s="98"/>
      <c r="G67" s="99">
        <f>G66+G65</f>
        <v>2290754.5499999998</v>
      </c>
      <c r="H67" s="15"/>
      <c r="I67" s="7"/>
      <c r="J67" s="7"/>
      <c r="K67" s="7"/>
      <c r="L67" s="7"/>
      <c r="M67" s="7"/>
      <c r="N67" s="8"/>
    </row>
    <row r="68" spans="1:14" ht="12.2" customHeight="1" x14ac:dyDescent="0.25">
      <c r="A68" s="10"/>
      <c r="B68" s="94" t="s">
        <v>90</v>
      </c>
      <c r="C68" s="95"/>
      <c r="D68" s="95"/>
      <c r="E68" s="95"/>
      <c r="F68" s="95"/>
      <c r="G68" s="96">
        <f>G12</f>
        <v>2750000</v>
      </c>
      <c r="H68" s="15"/>
      <c r="I68" s="7"/>
      <c r="J68" s="7"/>
      <c r="K68" s="7"/>
      <c r="L68" s="7"/>
      <c r="M68" s="7"/>
      <c r="N68" s="8"/>
    </row>
    <row r="69" spans="1:14" ht="12.2" customHeight="1" x14ac:dyDescent="0.25">
      <c r="A69" s="10"/>
      <c r="B69" s="100" t="s">
        <v>91</v>
      </c>
      <c r="C69" s="101"/>
      <c r="D69" s="101"/>
      <c r="E69" s="101"/>
      <c r="F69" s="101"/>
      <c r="G69" s="102">
        <f>G68-G67</f>
        <v>459245.45000000019</v>
      </c>
      <c r="H69" s="15"/>
      <c r="I69" s="7"/>
      <c r="J69" s="7"/>
      <c r="K69" s="7"/>
      <c r="L69" s="7"/>
      <c r="M69" s="7"/>
      <c r="N69" s="8"/>
    </row>
    <row r="70" spans="1:14" ht="12.2" customHeight="1" x14ac:dyDescent="0.25">
      <c r="A70" s="103"/>
      <c r="B70" s="104" t="s">
        <v>92</v>
      </c>
      <c r="C70" s="105"/>
      <c r="D70" s="105"/>
      <c r="E70" s="105"/>
      <c r="F70" s="105"/>
      <c r="G70" s="106"/>
      <c r="H70" s="7"/>
      <c r="I70" s="7"/>
      <c r="J70" s="7"/>
      <c r="K70" s="7"/>
      <c r="L70" s="7"/>
      <c r="M70" s="7"/>
      <c r="N70" s="8"/>
    </row>
    <row r="71" spans="1:14" ht="12.75" customHeight="1" x14ac:dyDescent="0.25">
      <c r="A71" s="103"/>
      <c r="B71" s="107"/>
      <c r="C71" s="108"/>
      <c r="D71" s="108"/>
      <c r="E71" s="108"/>
      <c r="F71" s="108"/>
      <c r="G71" s="109"/>
      <c r="H71" s="7"/>
      <c r="I71" s="7"/>
      <c r="J71" s="7"/>
      <c r="K71" s="7"/>
      <c r="L71" s="7"/>
      <c r="M71" s="7"/>
      <c r="N71" s="8"/>
    </row>
    <row r="72" spans="1:14" ht="12.2" customHeight="1" x14ac:dyDescent="0.25">
      <c r="A72" s="110"/>
      <c r="B72" s="111" t="s">
        <v>93</v>
      </c>
      <c r="C72" s="112"/>
      <c r="D72" s="112"/>
      <c r="E72" s="112"/>
      <c r="F72" s="113"/>
      <c r="G72" s="114"/>
      <c r="H72" s="7"/>
      <c r="I72" s="7"/>
      <c r="J72" s="7"/>
      <c r="K72" s="7"/>
      <c r="L72" s="7"/>
      <c r="M72" s="7"/>
      <c r="N72" s="8"/>
    </row>
    <row r="73" spans="1:14" ht="12.2" customHeight="1" x14ac:dyDescent="0.25">
      <c r="A73" s="110"/>
      <c r="B73" s="115" t="s">
        <v>94</v>
      </c>
      <c r="C73" s="116"/>
      <c r="D73" s="116"/>
      <c r="E73" s="116"/>
      <c r="F73" s="117"/>
      <c r="G73" s="114"/>
      <c r="H73" s="7"/>
      <c r="I73" s="7"/>
      <c r="J73" s="7"/>
      <c r="K73" s="7"/>
      <c r="L73" s="7"/>
      <c r="M73" s="7"/>
      <c r="N73" s="8"/>
    </row>
    <row r="74" spans="1:14" ht="12.2" customHeight="1" x14ac:dyDescent="0.25">
      <c r="A74" s="110"/>
      <c r="B74" s="115" t="s">
        <v>95</v>
      </c>
      <c r="C74" s="116"/>
      <c r="D74" s="116"/>
      <c r="E74" s="116"/>
      <c r="F74" s="117"/>
      <c r="G74" s="114"/>
      <c r="H74" s="7"/>
      <c r="I74" s="7"/>
      <c r="J74" s="7"/>
      <c r="K74" s="7"/>
      <c r="L74" s="7"/>
      <c r="M74" s="7"/>
      <c r="N74" s="8"/>
    </row>
    <row r="75" spans="1:14" ht="12.2" customHeight="1" x14ac:dyDescent="0.25">
      <c r="A75" s="110"/>
      <c r="B75" s="115" t="s">
        <v>96</v>
      </c>
      <c r="C75" s="116"/>
      <c r="D75" s="116"/>
      <c r="E75" s="116"/>
      <c r="F75" s="117"/>
      <c r="G75" s="114"/>
      <c r="H75" s="7"/>
      <c r="I75" s="7"/>
      <c r="J75" s="7"/>
      <c r="K75" s="7"/>
      <c r="L75" s="7"/>
      <c r="M75" s="7"/>
      <c r="N75" s="8"/>
    </row>
    <row r="76" spans="1:14" ht="12.2" customHeight="1" x14ac:dyDescent="0.25">
      <c r="A76" s="110"/>
      <c r="B76" s="115" t="s">
        <v>97</v>
      </c>
      <c r="C76" s="116"/>
      <c r="D76" s="116"/>
      <c r="E76" s="116"/>
      <c r="F76" s="117"/>
      <c r="G76" s="114"/>
      <c r="H76" s="7"/>
      <c r="I76" s="7"/>
      <c r="J76" s="7"/>
      <c r="K76" s="7"/>
      <c r="L76" s="7"/>
      <c r="M76" s="7"/>
      <c r="N76" s="8"/>
    </row>
    <row r="77" spans="1:14" ht="12.2" customHeight="1" x14ac:dyDescent="0.25">
      <c r="A77" s="110"/>
      <c r="B77" s="115" t="s">
        <v>98</v>
      </c>
      <c r="C77" s="116"/>
      <c r="D77" s="116"/>
      <c r="E77" s="116"/>
      <c r="F77" s="117"/>
      <c r="G77" s="114"/>
      <c r="H77" s="7"/>
      <c r="I77" s="7"/>
      <c r="J77" s="7"/>
      <c r="K77" s="7"/>
      <c r="L77" s="7"/>
      <c r="M77" s="7"/>
      <c r="N77" s="8"/>
    </row>
    <row r="78" spans="1:14" ht="12.75" customHeight="1" x14ac:dyDescent="0.25">
      <c r="A78" s="110"/>
      <c r="B78" s="118" t="s">
        <v>99</v>
      </c>
      <c r="C78" s="119"/>
      <c r="D78" s="119"/>
      <c r="E78" s="119"/>
      <c r="F78" s="120"/>
      <c r="G78" s="114"/>
      <c r="H78" s="7"/>
      <c r="I78" s="7"/>
      <c r="J78" s="7"/>
      <c r="K78" s="7"/>
      <c r="L78" s="7"/>
      <c r="M78" s="7"/>
      <c r="N78" s="8"/>
    </row>
    <row r="79" spans="1:14" ht="12.75" customHeight="1" x14ac:dyDescent="0.25">
      <c r="A79" s="103"/>
      <c r="B79" s="121"/>
      <c r="C79" s="112"/>
      <c r="D79" s="112"/>
      <c r="E79" s="112"/>
      <c r="F79" s="112"/>
      <c r="G79" s="109"/>
      <c r="H79" s="7"/>
      <c r="I79" s="7"/>
      <c r="J79" s="7"/>
      <c r="K79" s="7"/>
      <c r="L79" s="7"/>
      <c r="M79" s="7"/>
      <c r="N79" s="8"/>
    </row>
    <row r="80" spans="1:14" ht="15" customHeight="1" x14ac:dyDescent="0.25">
      <c r="A80" s="110"/>
      <c r="B80" s="163" t="s">
        <v>100</v>
      </c>
      <c r="C80" s="164"/>
      <c r="D80" s="122"/>
      <c r="E80" s="123"/>
      <c r="F80" s="124"/>
      <c r="G80" s="109"/>
      <c r="H80" s="7"/>
      <c r="I80" s="7"/>
      <c r="J80" s="7"/>
      <c r="K80" s="7"/>
      <c r="L80" s="7"/>
      <c r="M80" s="7"/>
      <c r="N80" s="8"/>
    </row>
    <row r="81" spans="1:14" ht="12.2" customHeight="1" x14ac:dyDescent="0.25">
      <c r="A81" s="110"/>
      <c r="B81" s="125" t="s">
        <v>81</v>
      </c>
      <c r="C81" s="126" t="s">
        <v>101</v>
      </c>
      <c r="D81" s="127" t="s">
        <v>102</v>
      </c>
      <c r="E81" s="123"/>
      <c r="F81" s="124"/>
      <c r="G81" s="109"/>
      <c r="H81" s="7"/>
      <c r="I81" s="7"/>
      <c r="J81" s="7"/>
      <c r="K81" s="7"/>
      <c r="L81" s="7"/>
      <c r="M81" s="7"/>
      <c r="N81" s="8"/>
    </row>
    <row r="82" spans="1:14" ht="12.2" customHeight="1" x14ac:dyDescent="0.25">
      <c r="A82" s="110"/>
      <c r="B82" s="128" t="s">
        <v>103</v>
      </c>
      <c r="C82" s="129">
        <f>G25</f>
        <v>65500</v>
      </c>
      <c r="D82" s="130">
        <f>(C82/C88)</f>
        <v>2.8593198690798193E-2</v>
      </c>
      <c r="E82" s="123"/>
      <c r="F82" s="124"/>
      <c r="G82" s="109"/>
      <c r="H82" s="7"/>
      <c r="I82" s="7"/>
      <c r="J82" s="7"/>
      <c r="K82" s="7"/>
      <c r="L82" s="7"/>
      <c r="M82" s="7"/>
      <c r="N82" s="8"/>
    </row>
    <row r="83" spans="1:14" ht="12.2" customHeight="1" x14ac:dyDescent="0.25">
      <c r="A83" s="110"/>
      <c r="B83" s="128" t="s">
        <v>104</v>
      </c>
      <c r="C83" s="129">
        <f>G30</f>
        <v>0</v>
      </c>
      <c r="D83" s="130">
        <v>0</v>
      </c>
      <c r="E83" s="123"/>
      <c r="F83" s="124"/>
      <c r="G83" s="109"/>
      <c r="H83" s="7"/>
      <c r="I83" s="7"/>
      <c r="J83" s="7"/>
      <c r="K83" s="7"/>
      <c r="L83" s="7"/>
      <c r="M83" s="7"/>
      <c r="N83" s="8"/>
    </row>
    <row r="84" spans="1:14" ht="12.2" customHeight="1" x14ac:dyDescent="0.25">
      <c r="A84" s="110"/>
      <c r="B84" s="128" t="s">
        <v>105</v>
      </c>
      <c r="C84" s="129">
        <f>G43</f>
        <v>245096</v>
      </c>
      <c r="D84" s="130">
        <f>(C84/C88)</f>
        <v>0.10699356681404387</v>
      </c>
      <c r="E84" s="123"/>
      <c r="F84" s="124"/>
      <c r="G84" s="109"/>
      <c r="H84" s="7"/>
      <c r="I84" s="7"/>
      <c r="J84" s="7"/>
      <c r="K84" s="7"/>
      <c r="L84" s="7"/>
      <c r="M84" s="7"/>
      <c r="N84" s="8"/>
    </row>
    <row r="85" spans="1:14" ht="12.2" customHeight="1" x14ac:dyDescent="0.25">
      <c r="A85" s="110"/>
      <c r="B85" s="128" t="s">
        <v>62</v>
      </c>
      <c r="C85" s="129">
        <f>G57</f>
        <v>1766575</v>
      </c>
      <c r="D85" s="130">
        <f>(C85/C88)</f>
        <v>0.77117603018621095</v>
      </c>
      <c r="E85" s="123"/>
      <c r="F85" s="124"/>
      <c r="G85" s="109"/>
      <c r="H85" s="7"/>
      <c r="I85" s="7"/>
      <c r="J85" s="7"/>
      <c r="K85" s="7"/>
      <c r="L85" s="7"/>
      <c r="M85" s="7"/>
      <c r="N85" s="8"/>
    </row>
    <row r="86" spans="1:14" ht="12.2" customHeight="1" x14ac:dyDescent="0.25">
      <c r="A86" s="110"/>
      <c r="B86" s="128" t="s">
        <v>106</v>
      </c>
      <c r="C86" s="131">
        <f>G63</f>
        <v>104500</v>
      </c>
      <c r="D86" s="130">
        <f>(C86/C88)</f>
        <v>4.5618156689899408E-2</v>
      </c>
      <c r="E86" s="132"/>
      <c r="F86" s="133"/>
      <c r="G86" s="109"/>
      <c r="H86" s="7"/>
      <c r="I86" s="7"/>
      <c r="J86" s="7"/>
      <c r="K86" s="7"/>
      <c r="L86" s="7"/>
      <c r="M86" s="7"/>
      <c r="N86" s="8"/>
    </row>
    <row r="87" spans="1:14" ht="12.2" customHeight="1" x14ac:dyDescent="0.25">
      <c r="A87" s="110"/>
      <c r="B87" s="128" t="s">
        <v>107</v>
      </c>
      <c r="C87" s="131">
        <f>G66</f>
        <v>109083.55</v>
      </c>
      <c r="D87" s="130">
        <f>(C87/C88)</f>
        <v>4.7619047619047623E-2</v>
      </c>
      <c r="E87" s="132"/>
      <c r="F87" s="133"/>
      <c r="G87" s="109"/>
      <c r="H87" s="7"/>
      <c r="I87" s="7"/>
      <c r="J87" s="7"/>
      <c r="K87" s="7"/>
      <c r="L87" s="7"/>
      <c r="M87" s="7"/>
      <c r="N87" s="8"/>
    </row>
    <row r="88" spans="1:14" ht="12.75" customHeight="1" x14ac:dyDescent="0.25">
      <c r="A88" s="110"/>
      <c r="B88" s="134" t="s">
        <v>108</v>
      </c>
      <c r="C88" s="135">
        <f>SUM(C82:C87)</f>
        <v>2290754.5499999998</v>
      </c>
      <c r="D88" s="136">
        <f>SUM(D82:D87)</f>
        <v>1</v>
      </c>
      <c r="E88" s="132"/>
      <c r="F88" s="133"/>
      <c r="G88" s="109"/>
      <c r="H88" s="7"/>
      <c r="I88" s="7"/>
      <c r="J88" s="7"/>
      <c r="K88" s="7"/>
      <c r="L88" s="7"/>
      <c r="M88" s="7"/>
      <c r="N88" s="8"/>
    </row>
    <row r="89" spans="1:14" ht="12.2" customHeight="1" x14ac:dyDescent="0.25">
      <c r="A89" s="103"/>
      <c r="B89" s="137"/>
      <c r="C89" s="138"/>
      <c r="D89" s="138"/>
      <c r="E89" s="139"/>
      <c r="F89" s="139"/>
      <c r="G89" s="109"/>
      <c r="H89" s="7"/>
      <c r="I89" s="7"/>
      <c r="J89" s="7"/>
      <c r="K89" s="7"/>
      <c r="L89" s="7"/>
      <c r="M89" s="7"/>
      <c r="N89" s="8"/>
    </row>
    <row r="90" spans="1:14" ht="12.75" customHeight="1" x14ac:dyDescent="0.25">
      <c r="A90" s="103"/>
      <c r="B90" s="140"/>
      <c r="C90" s="108"/>
      <c r="D90" s="108"/>
      <c r="E90" s="108"/>
      <c r="F90" s="139"/>
      <c r="G90" s="109"/>
      <c r="H90" s="7"/>
      <c r="I90" s="7"/>
      <c r="J90" s="7"/>
      <c r="K90" s="7"/>
      <c r="L90" s="7"/>
      <c r="M90" s="7"/>
      <c r="N90" s="8"/>
    </row>
    <row r="91" spans="1:14" ht="12.2" customHeight="1" x14ac:dyDescent="0.25">
      <c r="A91" s="110"/>
      <c r="B91" s="160" t="s">
        <v>109</v>
      </c>
      <c r="C91" s="161"/>
      <c r="D91" s="161"/>
      <c r="E91" s="162"/>
      <c r="F91" s="132"/>
      <c r="G91" s="109"/>
      <c r="H91" s="7"/>
      <c r="I91" s="7"/>
      <c r="J91" s="7"/>
      <c r="K91" s="7"/>
      <c r="L91" s="7"/>
      <c r="M91" s="7"/>
      <c r="N91" s="8"/>
    </row>
    <row r="92" spans="1:14" ht="12.2" customHeight="1" x14ac:dyDescent="0.25">
      <c r="A92" s="110"/>
      <c r="B92" s="125" t="s">
        <v>110</v>
      </c>
      <c r="C92" s="141">
        <v>26</v>
      </c>
      <c r="D92" s="141">
        <f>G9</f>
        <v>27.5</v>
      </c>
      <c r="E92" s="141">
        <v>30</v>
      </c>
      <c r="F92" s="142"/>
      <c r="G92" s="143"/>
      <c r="H92" s="7"/>
      <c r="I92" s="7"/>
      <c r="J92" s="7"/>
      <c r="K92" s="7"/>
      <c r="L92" s="7"/>
      <c r="M92" s="7"/>
      <c r="N92" s="8"/>
    </row>
    <row r="93" spans="1:14" ht="12.75" customHeight="1" x14ac:dyDescent="0.25">
      <c r="A93" s="110"/>
      <c r="B93" s="134" t="s">
        <v>111</v>
      </c>
      <c r="C93" s="135">
        <f>(G67/C92)</f>
        <v>88105.944230769222</v>
      </c>
      <c r="D93" s="135">
        <f>(G67/D92)</f>
        <v>83300.165454545451</v>
      </c>
      <c r="E93" s="144">
        <f>(G67/E92)</f>
        <v>76358.485000000001</v>
      </c>
      <c r="F93" s="145"/>
      <c r="G93" s="143"/>
      <c r="H93" s="7"/>
      <c r="I93" s="7"/>
      <c r="J93" s="7"/>
      <c r="K93" s="7"/>
      <c r="L93" s="7"/>
      <c r="M93" s="7"/>
      <c r="N93" s="8"/>
    </row>
    <row r="94" spans="1:14" ht="15.6" customHeight="1" x14ac:dyDescent="0.25">
      <c r="A94" s="103"/>
      <c r="B94" s="146" t="s">
        <v>112</v>
      </c>
      <c r="C94" s="147"/>
      <c r="D94" s="147"/>
      <c r="E94" s="147"/>
      <c r="F94" s="148"/>
      <c r="G94" s="149"/>
      <c r="H94" s="150"/>
      <c r="I94" s="150"/>
      <c r="J94" s="150"/>
      <c r="K94" s="150"/>
      <c r="L94" s="150"/>
      <c r="M94" s="150"/>
      <c r="N94" s="151"/>
    </row>
  </sheetData>
  <mergeCells count="9">
    <mergeCell ref="E9:F9"/>
    <mergeCell ref="E14:F14"/>
    <mergeCell ref="E15:F15"/>
    <mergeCell ref="B17:G17"/>
    <mergeCell ref="B91:E91"/>
    <mergeCell ref="B80:C80"/>
    <mergeCell ref="E13:F13"/>
    <mergeCell ref="E11:F11"/>
    <mergeCell ref="E10:F10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Quinua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Quilaman Painemal  Elisa Hortencia</dc:creator>
  <cp:lastModifiedBy>Rebolledo Bahamondes Jenny Iris</cp:lastModifiedBy>
  <dcterms:created xsi:type="dcterms:W3CDTF">2023-04-18T17:17:28Z</dcterms:created>
  <dcterms:modified xsi:type="dcterms:W3CDTF">2023-04-27T15:52:26Z</dcterms:modified>
</cp:coreProperties>
</file>